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tables/table1.xml" ContentType="application/vnd.openxmlformats-officedocument.spreadsheetml.table+xml"/>
  <Override PartName="/xl/comments1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20730" windowHeight="11760" tabRatio="938" firstSheet="1" activeTab="7"/>
  </bookViews>
  <sheets>
    <sheet name="Objetivos PMD" sheetId="2" r:id="rId1"/>
    <sheet name="Compromisos PMD" sheetId="3" r:id="rId2"/>
    <sheet name="INDICADORES" sheetId="41" r:id="rId3"/>
    <sheet name="PROGRAMACION" sheetId="42" r:id="rId4"/>
    <sheet name="S.H-INGRESOS" sheetId="10" r:id="rId5"/>
    <sheet name="ESTIMACION DE INGRESOS" sheetId="12" r:id="rId6"/>
    <sheet name="S.H. EGRESOS" sheetId="11" r:id="rId7"/>
    <sheet name="PRESUP.EGRESOS FUENTE FINANCIAM" sheetId="14" r:id="rId8"/>
    <sheet name="plantilla 2018 " sheetId="47" r:id="rId9"/>
    <sheet name="EAPED 6 (a)" sheetId="43" r:id="rId10"/>
    <sheet name="EAPED 6 (b)" sheetId="44" r:id="rId11"/>
    <sheet name="EAPED 6 (c)" sheetId="45" r:id="rId12"/>
    <sheet name="EAPED 6 (d)" sheetId="46" r:id="rId13"/>
    <sheet name="CLASIFIC.ADMINISTRATIVA" sheetId="25" r:id="rId14"/>
    <sheet name="PRES. CLASIF.  PROGRAMATICA" sheetId="38" r:id="rId15"/>
    <sheet name="CLASIFIC.FUNCIONAL DEL GASTO" sheetId="24" r:id="rId16"/>
    <sheet name="PLANTILLA  " sheetId="32" r:id="rId17"/>
    <sheet name=" CAT. FUNCION, SUB FUNCION" sheetId="21" r:id="rId18"/>
    <sheet name="CAT FF" sheetId="39" r:id="rId19"/>
    <sheet name="CAT. CLASIFICACIÓN PROGRAMATICA" sheetId="33" r:id="rId20"/>
  </sheets>
  <definedNames>
    <definedName name="_xlnm._FilterDatabase" localSheetId="5" hidden="1">'ESTIMACION DE INGRESOS'!$A$1:$C$295</definedName>
    <definedName name="_xlnm._FilterDatabase" localSheetId="8" hidden="1">'plantilla 2018 '!$A$10:$V$176</definedName>
    <definedName name="_xlnm._FilterDatabase" localSheetId="7" hidden="1">'PRESUP.EGRESOS FUENTE FINANCIAM'!$A$6:$B$432</definedName>
    <definedName name="_xlnm._FilterDatabase" localSheetId="6" hidden="1">'S.H. EGRESOS'!$A$6:$G$85</definedName>
    <definedName name="_xlnm._FilterDatabase" localSheetId="4" hidden="1">'S.H-INGRESOS'!$A$6:$G$6</definedName>
    <definedName name="_xlnm.Print_Area" localSheetId="19">'CAT. CLASIFICACIÓN PROGRAMATICA'!$A$1:$D$25</definedName>
    <definedName name="_xlnm.Print_Area" localSheetId="16">'PLANTILLA  '!$A$1:$DE$109</definedName>
    <definedName name="_xlnm.Print_Area" localSheetId="14">'PRES. CLASIF.  PROGRAMATICA'!$A$1:$F$46</definedName>
    <definedName name="_xlnm.Print_Titles" localSheetId="17">' CAT. FUNCION, SUB FUNCION'!$2:$2</definedName>
    <definedName name="_xlnm.Print_Titles" localSheetId="13">CLASIFIC.ADMINISTRATIVA!$1:$5</definedName>
    <definedName name="_xlnm.Print_Titles" localSheetId="15">'CLASIFIC.FUNCIONAL DEL GASTO'!$1:$3</definedName>
    <definedName name="_xlnm.Print_Titles" localSheetId="1">'Compromisos PMD'!$1:$4</definedName>
    <definedName name="_xlnm.Print_Titles" localSheetId="9">'EAPED 6 (a)'!$1:$4</definedName>
    <definedName name="_xlnm.Print_Titles" localSheetId="10">'EAPED 6 (b)'!$1:$4</definedName>
    <definedName name="_xlnm.Print_Titles" localSheetId="11">'EAPED 6 (c)'!$1:$4</definedName>
    <definedName name="_xlnm.Print_Titles" localSheetId="5">'ESTIMACION DE INGRESOS'!$1:$4</definedName>
    <definedName name="_xlnm.Print_Titles" localSheetId="2">INDICADORES!$1:$3</definedName>
    <definedName name="_xlnm.Print_Titles" localSheetId="0">'Objetivos PMD'!$1:$4</definedName>
    <definedName name="_xlnm.Print_Titles" localSheetId="16">'PLANTILLA  '!$1:$7</definedName>
    <definedName name="_xlnm.Print_Titles" localSheetId="7">'PRESUP.EGRESOS FUENTE FINANCIAM'!$1:$4</definedName>
    <definedName name="_xlnm.Print_Titles" localSheetId="3">PROGRAMACION!$1:$4</definedName>
    <definedName name="_xlnm.Print_Titles" localSheetId="6">'S.H. EGRESOS'!$1:$2</definedName>
    <definedName name="_xlnm.Print_Titles" localSheetId="4">'S.H-INGRESOS'!$1:$1</definedName>
  </definedNames>
  <calcPr calcId="152511"/>
</workbook>
</file>

<file path=xl/calcChain.xml><?xml version="1.0" encoding="utf-8"?>
<calcChain xmlns="http://schemas.openxmlformats.org/spreadsheetml/2006/main">
  <c r="F110" i="14" l="1"/>
  <c r="F86" i="14"/>
  <c r="G86" i="14"/>
  <c r="G110" i="14"/>
  <c r="G410" i="14"/>
  <c r="G401" i="14"/>
  <c r="F6" i="14"/>
  <c r="G187" i="14"/>
  <c r="C243" i="12"/>
  <c r="A2" i="10" l="1"/>
  <c r="C15" i="43" l="1"/>
  <c r="C133" i="12" l="1"/>
  <c r="C132" i="12"/>
  <c r="D39" i="14"/>
  <c r="F39" i="14"/>
  <c r="D19" i="14"/>
  <c r="F19" i="14"/>
  <c r="D14" i="14"/>
  <c r="S12" i="47"/>
  <c r="S13" i="47"/>
  <c r="S14" i="47"/>
  <c r="S15" i="47"/>
  <c r="S16" i="47"/>
  <c r="S17" i="47"/>
  <c r="S18" i="47"/>
  <c r="S19" i="47"/>
  <c r="S20" i="47"/>
  <c r="S21" i="47"/>
  <c r="S22" i="47"/>
  <c r="S23" i="47"/>
  <c r="S24" i="47"/>
  <c r="S25" i="47"/>
  <c r="S26" i="47"/>
  <c r="S27" i="47"/>
  <c r="S28" i="47"/>
  <c r="S29" i="47"/>
  <c r="S30" i="47"/>
  <c r="S31" i="47"/>
  <c r="S32" i="47"/>
  <c r="S33" i="47"/>
  <c r="S34" i="47"/>
  <c r="S35" i="47"/>
  <c r="S36" i="47"/>
  <c r="S37" i="47"/>
  <c r="S38" i="47"/>
  <c r="S39" i="47"/>
  <c r="S40" i="47"/>
  <c r="S41" i="47"/>
  <c r="S42" i="47"/>
  <c r="S43" i="47"/>
  <c r="S44" i="47"/>
  <c r="S45" i="47"/>
  <c r="S46" i="47"/>
  <c r="S47" i="47"/>
  <c r="S48" i="47"/>
  <c r="S49" i="47"/>
  <c r="S50" i="47"/>
  <c r="S51" i="47"/>
  <c r="S52" i="47"/>
  <c r="S53" i="47"/>
  <c r="S54" i="47"/>
  <c r="S55" i="47"/>
  <c r="S56" i="47"/>
  <c r="S57" i="47"/>
  <c r="S58" i="47"/>
  <c r="S59" i="47"/>
  <c r="S60" i="47"/>
  <c r="S61" i="47"/>
  <c r="S62" i="47"/>
  <c r="S63" i="47"/>
  <c r="S64" i="47"/>
  <c r="S65" i="47"/>
  <c r="S66" i="47"/>
  <c r="S67" i="47"/>
  <c r="S68" i="47"/>
  <c r="S69" i="47"/>
  <c r="S70" i="47"/>
  <c r="S71" i="47"/>
  <c r="S72" i="47"/>
  <c r="S73" i="47"/>
  <c r="S74" i="47"/>
  <c r="S75" i="47"/>
  <c r="S76" i="47"/>
  <c r="S77" i="47"/>
  <c r="S78" i="47"/>
  <c r="S79" i="47"/>
  <c r="S80" i="47"/>
  <c r="S81" i="47"/>
  <c r="S82" i="47"/>
  <c r="S83" i="47"/>
  <c r="S84" i="47"/>
  <c r="S85" i="47"/>
  <c r="S86" i="47"/>
  <c r="S87" i="47"/>
  <c r="S88" i="47"/>
  <c r="S89" i="47"/>
  <c r="S90" i="47"/>
  <c r="S91" i="47"/>
  <c r="S92" i="47"/>
  <c r="S93" i="47"/>
  <c r="S94" i="47"/>
  <c r="S95" i="47"/>
  <c r="S96" i="47"/>
  <c r="S97" i="47"/>
  <c r="S98" i="47"/>
  <c r="S99" i="47"/>
  <c r="S100" i="47"/>
  <c r="S101" i="47"/>
  <c r="S102" i="47"/>
  <c r="S103" i="47"/>
  <c r="S104" i="47"/>
  <c r="S105" i="47"/>
  <c r="S106" i="47"/>
  <c r="S107" i="47"/>
  <c r="S108" i="47"/>
  <c r="S109" i="47"/>
  <c r="S110" i="47"/>
  <c r="S111" i="47"/>
  <c r="S112" i="47"/>
  <c r="S113" i="47"/>
  <c r="S114" i="47"/>
  <c r="S115" i="47"/>
  <c r="S116" i="47"/>
  <c r="S117" i="47"/>
  <c r="S118" i="47"/>
  <c r="S119" i="47"/>
  <c r="S120" i="47"/>
  <c r="S121" i="47"/>
  <c r="S122" i="47"/>
  <c r="S123" i="47"/>
  <c r="S124" i="47"/>
  <c r="S125" i="47"/>
  <c r="S126" i="47"/>
  <c r="S127" i="47"/>
  <c r="S128" i="47"/>
  <c r="S129" i="47"/>
  <c r="S130" i="47"/>
  <c r="S131" i="47"/>
  <c r="S132" i="47"/>
  <c r="S133" i="47"/>
  <c r="S134" i="47"/>
  <c r="S135" i="47"/>
  <c r="S136" i="47"/>
  <c r="S137" i="47"/>
  <c r="S138" i="47"/>
  <c r="S139" i="47"/>
  <c r="S140" i="47"/>
  <c r="S141" i="47"/>
  <c r="S142" i="47"/>
  <c r="S143" i="47"/>
  <c r="S144" i="47"/>
  <c r="S145" i="47"/>
  <c r="S146" i="47"/>
  <c r="S147" i="47"/>
  <c r="S148" i="47"/>
  <c r="S149" i="47"/>
  <c r="S150" i="47"/>
  <c r="S151" i="47"/>
  <c r="S152" i="47"/>
  <c r="S153" i="47"/>
  <c r="S154" i="47"/>
  <c r="S155" i="47"/>
  <c r="S156" i="47"/>
  <c r="S157" i="47"/>
  <c r="S158" i="47"/>
  <c r="S159" i="47"/>
  <c r="S160" i="47"/>
  <c r="S161" i="47"/>
  <c r="S162" i="47"/>
  <c r="S163" i="47"/>
  <c r="S164" i="47"/>
  <c r="S165" i="47"/>
  <c r="S166" i="47"/>
  <c r="S167" i="47"/>
  <c r="S168" i="47"/>
  <c r="S169" i="47"/>
  <c r="S170" i="47"/>
  <c r="S171" i="47"/>
  <c r="S172" i="47"/>
  <c r="S173" i="47"/>
  <c r="S174" i="47"/>
  <c r="S175" i="47"/>
  <c r="R12" i="47"/>
  <c r="R13" i="47"/>
  <c r="R14" i="47"/>
  <c r="R15" i="47"/>
  <c r="R16" i="47"/>
  <c r="R17" i="47"/>
  <c r="R18" i="47"/>
  <c r="R19" i="47"/>
  <c r="R20" i="47"/>
  <c r="R21" i="47"/>
  <c r="R22" i="47"/>
  <c r="R23" i="47"/>
  <c r="R24" i="47"/>
  <c r="R25" i="47"/>
  <c r="R26" i="47"/>
  <c r="R27" i="47"/>
  <c r="R28" i="47"/>
  <c r="R29" i="47"/>
  <c r="R30" i="47"/>
  <c r="R31" i="47"/>
  <c r="R32" i="47"/>
  <c r="R33" i="47"/>
  <c r="R34" i="47"/>
  <c r="R35" i="47"/>
  <c r="R36" i="47"/>
  <c r="R37" i="47"/>
  <c r="R38" i="47"/>
  <c r="R39" i="47"/>
  <c r="R40" i="47"/>
  <c r="R41" i="47"/>
  <c r="R42" i="47"/>
  <c r="R43" i="47"/>
  <c r="R44" i="47"/>
  <c r="R45" i="47"/>
  <c r="R46" i="47"/>
  <c r="R47" i="47"/>
  <c r="R48" i="47"/>
  <c r="R49" i="47"/>
  <c r="R50" i="47"/>
  <c r="R51" i="47"/>
  <c r="R52" i="47"/>
  <c r="R53" i="47"/>
  <c r="R54" i="47"/>
  <c r="R55" i="47"/>
  <c r="R56" i="47"/>
  <c r="R57" i="47"/>
  <c r="R58" i="47"/>
  <c r="R59" i="47"/>
  <c r="R60" i="47"/>
  <c r="R61" i="47"/>
  <c r="R62" i="47"/>
  <c r="R63" i="47"/>
  <c r="R64" i="47"/>
  <c r="R65" i="47"/>
  <c r="R66" i="47"/>
  <c r="R67" i="47"/>
  <c r="R68" i="47"/>
  <c r="R69" i="47"/>
  <c r="R70" i="47"/>
  <c r="R71" i="47"/>
  <c r="R72" i="47"/>
  <c r="R73" i="47"/>
  <c r="R74" i="47"/>
  <c r="R75" i="47"/>
  <c r="R76" i="47"/>
  <c r="R77" i="47"/>
  <c r="R78" i="47"/>
  <c r="R79" i="47"/>
  <c r="R80" i="47"/>
  <c r="R81" i="47"/>
  <c r="R82" i="47"/>
  <c r="R83" i="47"/>
  <c r="R84" i="47"/>
  <c r="R85" i="47"/>
  <c r="R86" i="47"/>
  <c r="R87" i="47"/>
  <c r="R88" i="47"/>
  <c r="R89" i="47"/>
  <c r="R90" i="47"/>
  <c r="R91" i="47"/>
  <c r="R92" i="47"/>
  <c r="R93" i="47"/>
  <c r="R94" i="47"/>
  <c r="R95" i="47"/>
  <c r="R96" i="47"/>
  <c r="R97" i="47"/>
  <c r="R98" i="47"/>
  <c r="R99" i="47"/>
  <c r="R100" i="47"/>
  <c r="R101" i="47"/>
  <c r="R102" i="47"/>
  <c r="R103" i="47"/>
  <c r="R104" i="47"/>
  <c r="R105" i="47"/>
  <c r="R106" i="47"/>
  <c r="R107" i="47"/>
  <c r="R108" i="47"/>
  <c r="R109" i="47"/>
  <c r="R110" i="47"/>
  <c r="R111" i="47"/>
  <c r="R112" i="47"/>
  <c r="R113" i="47"/>
  <c r="R114" i="47"/>
  <c r="R115" i="47"/>
  <c r="R116" i="47"/>
  <c r="R117" i="47"/>
  <c r="R118" i="47"/>
  <c r="R119" i="47"/>
  <c r="R120" i="47"/>
  <c r="R121" i="47"/>
  <c r="R122" i="47"/>
  <c r="R123" i="47"/>
  <c r="R124" i="47"/>
  <c r="R125" i="47"/>
  <c r="R126" i="47"/>
  <c r="R127" i="47"/>
  <c r="R128" i="47"/>
  <c r="R129" i="47"/>
  <c r="R130" i="47"/>
  <c r="R131" i="47"/>
  <c r="R132" i="47"/>
  <c r="R133" i="47"/>
  <c r="R134" i="47"/>
  <c r="R135" i="47"/>
  <c r="R136" i="47"/>
  <c r="R137" i="47"/>
  <c r="R138" i="47"/>
  <c r="R139" i="47"/>
  <c r="R140" i="47"/>
  <c r="R141" i="47"/>
  <c r="R142" i="47"/>
  <c r="R143" i="47"/>
  <c r="R144" i="47"/>
  <c r="R145" i="47"/>
  <c r="R146" i="47"/>
  <c r="R147" i="47"/>
  <c r="R148" i="47"/>
  <c r="R149" i="47"/>
  <c r="R150" i="47"/>
  <c r="R151" i="47"/>
  <c r="R152" i="47"/>
  <c r="R153" i="47"/>
  <c r="R154" i="47"/>
  <c r="R155" i="47"/>
  <c r="R156" i="47"/>
  <c r="R157" i="47"/>
  <c r="R158" i="47"/>
  <c r="R159" i="47"/>
  <c r="R160" i="47"/>
  <c r="R161" i="47"/>
  <c r="R162" i="47"/>
  <c r="R163" i="47"/>
  <c r="R164" i="47"/>
  <c r="R165" i="47"/>
  <c r="R166" i="47"/>
  <c r="R167" i="47"/>
  <c r="R168" i="47"/>
  <c r="R169" i="47"/>
  <c r="R170" i="47"/>
  <c r="R171" i="47"/>
  <c r="R172" i="47"/>
  <c r="R173" i="47"/>
  <c r="R174" i="47"/>
  <c r="R175" i="47"/>
  <c r="R11" i="47"/>
  <c r="I175" i="47"/>
  <c r="I174" i="47"/>
  <c r="I173" i="47"/>
  <c r="I172" i="47"/>
  <c r="I171" i="47"/>
  <c r="I170" i="47"/>
  <c r="I169" i="47"/>
  <c r="I168" i="47"/>
  <c r="I167" i="47"/>
  <c r="I166" i="47"/>
  <c r="I165" i="47"/>
  <c r="I164" i="47"/>
  <c r="I163" i="47"/>
  <c r="I162" i="47"/>
  <c r="I161" i="47"/>
  <c r="I160" i="47"/>
  <c r="I159" i="47"/>
  <c r="I158" i="47"/>
  <c r="I157" i="47"/>
  <c r="I156" i="47"/>
  <c r="I155" i="47"/>
  <c r="I154" i="47"/>
  <c r="I153" i="47"/>
  <c r="I152" i="47"/>
  <c r="I151" i="47"/>
  <c r="I150" i="47"/>
  <c r="I149" i="47"/>
  <c r="I148" i="47"/>
  <c r="I147" i="47"/>
  <c r="I146" i="47"/>
  <c r="I145" i="47"/>
  <c r="I144" i="47"/>
  <c r="I143" i="47"/>
  <c r="I142" i="47"/>
  <c r="I141" i="47"/>
  <c r="I140" i="47"/>
  <c r="I139" i="47"/>
  <c r="I138" i="47"/>
  <c r="I137" i="47"/>
  <c r="I136" i="47"/>
  <c r="I135" i="47"/>
  <c r="I134" i="47"/>
  <c r="I133" i="47"/>
  <c r="I132" i="47"/>
  <c r="I131" i="47"/>
  <c r="I130" i="47"/>
  <c r="I129" i="47"/>
  <c r="I128" i="47"/>
  <c r="I127" i="47"/>
  <c r="I126" i="47"/>
  <c r="I125" i="47"/>
  <c r="I124" i="47"/>
  <c r="I123" i="47"/>
  <c r="I122" i="47"/>
  <c r="I121" i="47"/>
  <c r="I120" i="47"/>
  <c r="I119" i="47"/>
  <c r="I118" i="47"/>
  <c r="I117" i="47"/>
  <c r="I116" i="47"/>
  <c r="I115" i="47"/>
  <c r="I114" i="47"/>
  <c r="I113" i="47"/>
  <c r="I112" i="47"/>
  <c r="I111" i="47"/>
  <c r="I110" i="47"/>
  <c r="I109" i="47"/>
  <c r="I108" i="47"/>
  <c r="I107" i="47"/>
  <c r="I106" i="47"/>
  <c r="I105" i="47"/>
  <c r="I104" i="47"/>
  <c r="I103" i="47"/>
  <c r="I102" i="47"/>
  <c r="I101" i="47"/>
  <c r="I100" i="47"/>
  <c r="I99" i="47"/>
  <c r="I98" i="47"/>
  <c r="I97" i="47"/>
  <c r="I96" i="47"/>
  <c r="I95" i="47"/>
  <c r="I94" i="47"/>
  <c r="I93" i="47"/>
  <c r="I92" i="47"/>
  <c r="I91" i="47"/>
  <c r="I90" i="47"/>
  <c r="I89" i="47"/>
  <c r="I88" i="47"/>
  <c r="I87" i="47"/>
  <c r="I86" i="47"/>
  <c r="I85" i="47"/>
  <c r="I84" i="47"/>
  <c r="I83" i="47"/>
  <c r="I82" i="47"/>
  <c r="I81" i="47"/>
  <c r="I80" i="47"/>
  <c r="I79" i="47"/>
  <c r="I78" i="47"/>
  <c r="I77" i="47"/>
  <c r="I76" i="47"/>
  <c r="I75" i="47"/>
  <c r="I74" i="47"/>
  <c r="I73" i="47"/>
  <c r="I72" i="47"/>
  <c r="I71" i="47"/>
  <c r="I70" i="47"/>
  <c r="I69" i="47"/>
  <c r="I68" i="47"/>
  <c r="I67" i="47"/>
  <c r="I66" i="47"/>
  <c r="I65" i="47"/>
  <c r="I64" i="47"/>
  <c r="I63" i="47"/>
  <c r="I62" i="47"/>
  <c r="I61" i="47"/>
  <c r="I60" i="47"/>
  <c r="I59" i="47"/>
  <c r="I58" i="47"/>
  <c r="I57" i="47"/>
  <c r="I56" i="47"/>
  <c r="I55" i="47"/>
  <c r="I54" i="47"/>
  <c r="I53" i="47"/>
  <c r="I52" i="47"/>
  <c r="I51" i="47"/>
  <c r="I50" i="47"/>
  <c r="I49" i="47"/>
  <c r="I48" i="47"/>
  <c r="I47" i="47"/>
  <c r="I46" i="47"/>
  <c r="I45" i="47"/>
  <c r="I44" i="47"/>
  <c r="I43" i="47"/>
  <c r="I42" i="47"/>
  <c r="I41" i="47"/>
  <c r="I40" i="47"/>
  <c r="I39" i="47"/>
  <c r="I38" i="47"/>
  <c r="I37" i="47"/>
  <c r="I36" i="47"/>
  <c r="I35" i="47"/>
  <c r="I34" i="47"/>
  <c r="I33" i="47"/>
  <c r="I32" i="47"/>
  <c r="I31" i="47"/>
  <c r="I30" i="47"/>
  <c r="I29" i="47"/>
  <c r="I28" i="47"/>
  <c r="I27" i="47"/>
  <c r="I26" i="47"/>
  <c r="I25" i="47"/>
  <c r="I24" i="47"/>
  <c r="I23" i="47"/>
  <c r="I22" i="47"/>
  <c r="I21" i="47"/>
  <c r="I20" i="47"/>
  <c r="I19" i="47"/>
  <c r="I18" i="47"/>
  <c r="I17" i="47"/>
  <c r="I16" i="47"/>
  <c r="I15" i="47"/>
  <c r="I14" i="47"/>
  <c r="I13" i="47"/>
  <c r="I12" i="47"/>
  <c r="I11" i="47"/>
  <c r="K11" i="47"/>
  <c r="L176" i="47"/>
  <c r="O176" i="47"/>
  <c r="M8" i="14"/>
  <c r="L8" i="47"/>
  <c r="P8" i="47"/>
  <c r="O8" i="47"/>
  <c r="O7" i="47" s="1"/>
  <c r="F6" i="10"/>
  <c r="L7" i="47" l="1"/>
  <c r="I176" i="47"/>
  <c r="P176" i="47"/>
  <c r="P178" i="47" s="1"/>
  <c r="O178" i="47"/>
  <c r="L178" i="47"/>
  <c r="J176" i="47"/>
  <c r="G176" i="47"/>
  <c r="Q175" i="47"/>
  <c r="Q174" i="47"/>
  <c r="Q173" i="47"/>
  <c r="Q172" i="47"/>
  <c r="Q171" i="47"/>
  <c r="Q170" i="47"/>
  <c r="Q169" i="47"/>
  <c r="Q167" i="47"/>
  <c r="Q166" i="47"/>
  <c r="Q165" i="47"/>
  <c r="Q163" i="47"/>
  <c r="Q162" i="47"/>
  <c r="Q160" i="47"/>
  <c r="Q159" i="47"/>
  <c r="Q158" i="47"/>
  <c r="Q157" i="47"/>
  <c r="Q155" i="47"/>
  <c r="Q154" i="47"/>
  <c r="Q153" i="47"/>
  <c r="Q152" i="47"/>
  <c r="Q151" i="47"/>
  <c r="Q150" i="47"/>
  <c r="Q149" i="47"/>
  <c r="K148" i="47"/>
  <c r="Q147" i="47"/>
  <c r="N146" i="47"/>
  <c r="K144" i="47"/>
  <c r="Q143" i="47"/>
  <c r="N142" i="47"/>
  <c r="M141" i="47"/>
  <c r="K140" i="47"/>
  <c r="Q139" i="47"/>
  <c r="N138" i="47"/>
  <c r="K136" i="47"/>
  <c r="Q135" i="47"/>
  <c r="N134" i="47"/>
  <c r="M133" i="47"/>
  <c r="Q132" i="47"/>
  <c r="N131" i="47"/>
  <c r="M130" i="47"/>
  <c r="Q128" i="47"/>
  <c r="M126" i="47"/>
  <c r="K125" i="47"/>
  <c r="Q124" i="47"/>
  <c r="N123" i="47"/>
  <c r="M122" i="47"/>
  <c r="Q121" i="47"/>
  <c r="Q120" i="47"/>
  <c r="Q119" i="47"/>
  <c r="Q118" i="47"/>
  <c r="K117" i="47"/>
  <c r="Q116" i="47"/>
  <c r="Q114" i="47"/>
  <c r="K113" i="47"/>
  <c r="Q112" i="47"/>
  <c r="N111" i="47"/>
  <c r="K109" i="47"/>
  <c r="Q108" i="47"/>
  <c r="N107" i="47"/>
  <c r="M106" i="47"/>
  <c r="K105" i="47"/>
  <c r="Q104" i="47"/>
  <c r="N103" i="47"/>
  <c r="K101" i="47"/>
  <c r="Q100" i="47"/>
  <c r="N99" i="47"/>
  <c r="M98" i="47"/>
  <c r="K97" i="47"/>
  <c r="Q96" i="47"/>
  <c r="N95" i="47"/>
  <c r="K93" i="47"/>
  <c r="Q92" i="47"/>
  <c r="N91" i="47"/>
  <c r="Q90" i="47"/>
  <c r="N89" i="47"/>
  <c r="K88" i="47"/>
  <c r="Q87" i="47"/>
  <c r="Q85" i="47"/>
  <c r="K84" i="47"/>
  <c r="Q83" i="47"/>
  <c r="Q82" i="47"/>
  <c r="K80" i="47"/>
  <c r="Q79" i="47"/>
  <c r="N78" i="47"/>
  <c r="M77" i="47"/>
  <c r="K76" i="47"/>
  <c r="Q75" i="47"/>
  <c r="N74" i="47"/>
  <c r="M73" i="47"/>
  <c r="K72" i="47"/>
  <c r="Q71" i="47"/>
  <c r="N70" i="47"/>
  <c r="M69" i="47"/>
  <c r="K68" i="47"/>
  <c r="Q67" i="47"/>
  <c r="N66" i="47"/>
  <c r="M65" i="47"/>
  <c r="K64" i="47"/>
  <c r="Q63" i="47"/>
  <c r="N62" i="47"/>
  <c r="M61" i="47"/>
  <c r="K60" i="47"/>
  <c r="Q59" i="47"/>
  <c r="N58" i="47"/>
  <c r="M57" i="47"/>
  <c r="Q56" i="47"/>
  <c r="Q55" i="47"/>
  <c r="N54" i="47"/>
  <c r="M53" i="47"/>
  <c r="Q52" i="47"/>
  <c r="Q51" i="47"/>
  <c r="N50" i="47"/>
  <c r="M49" i="47"/>
  <c r="Q48" i="47"/>
  <c r="Q47" i="47"/>
  <c r="N46" i="47"/>
  <c r="M45" i="47"/>
  <c r="Q44" i="47"/>
  <c r="Q43" i="47"/>
  <c r="Q42" i="47"/>
  <c r="Q41" i="47"/>
  <c r="Q40" i="47"/>
  <c r="K39" i="47"/>
  <c r="M38" i="47"/>
  <c r="Q37" i="47"/>
  <c r="Q36" i="47"/>
  <c r="N35" i="47"/>
  <c r="M34" i="47"/>
  <c r="Q33" i="47"/>
  <c r="Q32" i="47"/>
  <c r="N31" i="47"/>
  <c r="M30" i="47"/>
  <c r="Q29" i="47"/>
  <c r="Q28" i="47"/>
  <c r="N27" i="47"/>
  <c r="M26" i="47"/>
  <c r="Q25" i="47"/>
  <c r="Q24" i="47"/>
  <c r="N23" i="47"/>
  <c r="M22" i="47"/>
  <c r="Q21" i="47"/>
  <c r="Q20" i="47"/>
  <c r="N19" i="47"/>
  <c r="M18" i="47"/>
  <c r="Q17" i="47"/>
  <c r="Q16" i="47"/>
  <c r="N15" i="47"/>
  <c r="M14" i="47"/>
  <c r="Q13" i="47"/>
  <c r="Q12" i="47"/>
  <c r="P7" i="47" l="1"/>
  <c r="Q11" i="47"/>
  <c r="Q93" i="47"/>
  <c r="M96" i="47"/>
  <c r="Q106" i="47"/>
  <c r="N96" i="47"/>
  <c r="K126" i="47"/>
  <c r="N29" i="47"/>
  <c r="N13" i="47"/>
  <c r="Q60" i="47"/>
  <c r="M67" i="47"/>
  <c r="N73" i="47"/>
  <c r="M88" i="47"/>
  <c r="Q91" i="47"/>
  <c r="Q122" i="47"/>
  <c r="M125" i="47"/>
  <c r="K29" i="47"/>
  <c r="N30" i="47"/>
  <c r="N33" i="47"/>
  <c r="M40" i="47"/>
  <c r="N67" i="47"/>
  <c r="N125" i="47"/>
  <c r="K159" i="47"/>
  <c r="M29" i="47"/>
  <c r="K48" i="47"/>
  <c r="M51" i="47"/>
  <c r="N14" i="47"/>
  <c r="N17" i="47"/>
  <c r="M24" i="47"/>
  <c r="M76" i="47"/>
  <c r="N92" i="47"/>
  <c r="M159" i="47"/>
  <c r="K13" i="47"/>
  <c r="N56" i="47"/>
  <c r="Q68" i="47"/>
  <c r="K74" i="47"/>
  <c r="N76" i="47"/>
  <c r="Q125" i="47"/>
  <c r="M135" i="47"/>
  <c r="M154" i="47"/>
  <c r="N163" i="47"/>
  <c r="M75" i="47"/>
  <c r="N108" i="47"/>
  <c r="N124" i="47"/>
  <c r="M13" i="47"/>
  <c r="M48" i="47"/>
  <c r="N68" i="47"/>
  <c r="Q70" i="47"/>
  <c r="K73" i="47"/>
  <c r="M74" i="47"/>
  <c r="N88" i="47"/>
  <c r="Q97" i="47"/>
  <c r="N100" i="47"/>
  <c r="N112" i="47"/>
  <c r="N135" i="47"/>
  <c r="M150" i="47"/>
  <c r="K173" i="47"/>
  <c r="N44" i="47"/>
  <c r="N49" i="47"/>
  <c r="Q58" i="47"/>
  <c r="K75" i="47"/>
  <c r="Q89" i="47"/>
  <c r="M108" i="47"/>
  <c r="M124" i="47"/>
  <c r="K21" i="47"/>
  <c r="N22" i="47"/>
  <c r="K37" i="47"/>
  <c r="M43" i="47"/>
  <c r="N52" i="47"/>
  <c r="M66" i="47"/>
  <c r="N71" i="47"/>
  <c r="N80" i="47"/>
  <c r="M87" i="47"/>
  <c r="Q101" i="47"/>
  <c r="K116" i="47"/>
  <c r="M131" i="47"/>
  <c r="K143" i="47"/>
  <c r="M144" i="47"/>
  <c r="K153" i="47"/>
  <c r="M162" i="47"/>
  <c r="K167" i="47"/>
  <c r="N171" i="47"/>
  <c r="N38" i="47"/>
  <c r="K83" i="47"/>
  <c r="Q107" i="47"/>
  <c r="M16" i="47"/>
  <c r="M21" i="47"/>
  <c r="N25" i="47"/>
  <c r="M32" i="47"/>
  <c r="M37" i="47"/>
  <c r="N41" i="47"/>
  <c r="N48" i="47"/>
  <c r="K56" i="47"/>
  <c r="N57" i="47"/>
  <c r="N59" i="47"/>
  <c r="N65" i="47"/>
  <c r="Q66" i="47"/>
  <c r="Q73" i="47"/>
  <c r="Q74" i="47"/>
  <c r="N75" i="47"/>
  <c r="Q76" i="47"/>
  <c r="M79" i="47"/>
  <c r="M83" i="47"/>
  <c r="N87" i="47"/>
  <c r="K91" i="47"/>
  <c r="K92" i="47"/>
  <c r="M93" i="47"/>
  <c r="N109" i="47"/>
  <c r="Q111" i="47"/>
  <c r="M116" i="47"/>
  <c r="N118" i="47"/>
  <c r="Q123" i="47"/>
  <c r="M128" i="47"/>
  <c r="N130" i="47"/>
  <c r="Q131" i="47"/>
  <c r="M143" i="47"/>
  <c r="N151" i="47"/>
  <c r="N155" i="47"/>
  <c r="K165" i="47"/>
  <c r="M167" i="47"/>
  <c r="K170" i="47"/>
  <c r="N21" i="47"/>
  <c r="N37" i="47"/>
  <c r="M56" i="47"/>
  <c r="Q65" i="47"/>
  <c r="N79" i="47"/>
  <c r="N83" i="47"/>
  <c r="M91" i="47"/>
  <c r="M92" i="47"/>
  <c r="N93" i="47"/>
  <c r="Q109" i="47"/>
  <c r="N116" i="47"/>
  <c r="N128" i="47"/>
  <c r="Q130" i="47"/>
  <c r="N143" i="47"/>
  <c r="M170" i="47"/>
  <c r="K20" i="47"/>
  <c r="K28" i="47"/>
  <c r="K47" i="47"/>
  <c r="K55" i="47"/>
  <c r="Q78" i="47"/>
  <c r="M84" i="47"/>
  <c r="Q95" i="47"/>
  <c r="K99" i="47"/>
  <c r="K104" i="47"/>
  <c r="Q105" i="47"/>
  <c r="M117" i="47"/>
  <c r="K120" i="47"/>
  <c r="K133" i="47"/>
  <c r="K134" i="47"/>
  <c r="K139" i="47"/>
  <c r="K141" i="47"/>
  <c r="K142" i="47"/>
  <c r="K147" i="47"/>
  <c r="K158" i="47"/>
  <c r="K166" i="47"/>
  <c r="K169" i="47"/>
  <c r="K175" i="47"/>
  <c r="Q64" i="47"/>
  <c r="K17" i="47"/>
  <c r="N18" i="47"/>
  <c r="M20" i="47"/>
  <c r="K25" i="47"/>
  <c r="N26" i="47"/>
  <c r="M28" i="47"/>
  <c r="K41" i="47"/>
  <c r="K44" i="47"/>
  <c r="N45" i="47"/>
  <c r="M47" i="47"/>
  <c r="K52" i="47"/>
  <c r="N53" i="47"/>
  <c r="M55" i="47"/>
  <c r="K58" i="47"/>
  <c r="K59" i="47"/>
  <c r="M60" i="47"/>
  <c r="M63" i="47"/>
  <c r="K71" i="47"/>
  <c r="Q72" i="47"/>
  <c r="N84" i="47"/>
  <c r="N98" i="47"/>
  <c r="M99" i="47"/>
  <c r="K100" i="47"/>
  <c r="M101" i="47"/>
  <c r="M104" i="47"/>
  <c r="K107" i="47"/>
  <c r="K112" i="47"/>
  <c r="N117" i="47"/>
  <c r="M120" i="47"/>
  <c r="K123" i="47"/>
  <c r="N133" i="47"/>
  <c r="M138" i="47"/>
  <c r="M139" i="47"/>
  <c r="N140" i="47"/>
  <c r="N141" i="47"/>
  <c r="M146" i="47"/>
  <c r="M147" i="47"/>
  <c r="N148" i="47"/>
  <c r="K151" i="47"/>
  <c r="N152" i="47"/>
  <c r="K155" i="47"/>
  <c r="M158" i="47"/>
  <c r="N159" i="47"/>
  <c r="K163" i="47"/>
  <c r="M166" i="47"/>
  <c r="N167" i="47"/>
  <c r="K171" i="47"/>
  <c r="K174" i="47"/>
  <c r="M175" i="47"/>
  <c r="K12" i="47"/>
  <c r="K36" i="47"/>
  <c r="K63" i="47"/>
  <c r="M12" i="47"/>
  <c r="K33" i="47"/>
  <c r="N34" i="47"/>
  <c r="M36" i="47"/>
  <c r="K16" i="47"/>
  <c r="M17" i="47"/>
  <c r="K24" i="47"/>
  <c r="M25" i="47"/>
  <c r="K32" i="47"/>
  <c r="M33" i="47"/>
  <c r="K40" i="47"/>
  <c r="M41" i="47"/>
  <c r="K43" i="47"/>
  <c r="M44" i="47"/>
  <c r="K51" i="47"/>
  <c r="M52" i="47"/>
  <c r="M58" i="47"/>
  <c r="M59" i="47"/>
  <c r="N60" i="47"/>
  <c r="Q62" i="47"/>
  <c r="N63" i="47"/>
  <c r="K65" i="47"/>
  <c r="K66" i="47"/>
  <c r="K67" i="47"/>
  <c r="M68" i="47"/>
  <c r="M71" i="47"/>
  <c r="K79" i="47"/>
  <c r="M80" i="47"/>
  <c r="K87" i="47"/>
  <c r="K96" i="47"/>
  <c r="Q98" i="47"/>
  <c r="Q99" i="47"/>
  <c r="M100" i="47"/>
  <c r="N101" i="47"/>
  <c r="Q103" i="47"/>
  <c r="N104" i="47"/>
  <c r="N106" i="47"/>
  <c r="M107" i="47"/>
  <c r="K108" i="47"/>
  <c r="M109" i="47"/>
  <c r="M112" i="47"/>
  <c r="Q113" i="47"/>
  <c r="N120" i="47"/>
  <c r="N122" i="47"/>
  <c r="M123" i="47"/>
  <c r="K124" i="47"/>
  <c r="K128" i="47"/>
  <c r="K131" i="47"/>
  <c r="Q133" i="47"/>
  <c r="K135" i="47"/>
  <c r="M136" i="47"/>
  <c r="Q138" i="47"/>
  <c r="N139" i="47"/>
  <c r="Q140" i="47"/>
  <c r="Q141" i="47"/>
  <c r="Q146" i="47"/>
  <c r="N147" i="47"/>
  <c r="Q148" i="47"/>
  <c r="K150" i="47"/>
  <c r="M151" i="47"/>
  <c r="K154" i="47"/>
  <c r="M155" i="47"/>
  <c r="K157" i="47"/>
  <c r="K162" i="47"/>
  <c r="M163" i="47"/>
  <c r="M171" i="47"/>
  <c r="M174" i="47"/>
  <c r="N175" i="47"/>
  <c r="Q19" i="47"/>
  <c r="Q46" i="47"/>
  <c r="K15" i="47"/>
  <c r="Q26" i="47"/>
  <c r="K27" i="47"/>
  <c r="K31" i="47"/>
  <c r="Q45" i="47"/>
  <c r="K46" i="47"/>
  <c r="K50" i="47"/>
  <c r="Q53" i="47"/>
  <c r="K54" i="47"/>
  <c r="Q57" i="47"/>
  <c r="K61" i="47"/>
  <c r="K69" i="47"/>
  <c r="K77" i="47"/>
  <c r="M81" i="47"/>
  <c r="K81" i="47"/>
  <c r="K82" i="47"/>
  <c r="N86" i="47"/>
  <c r="M86" i="47"/>
  <c r="Q15" i="47"/>
  <c r="Q23" i="47"/>
  <c r="Q27" i="47"/>
  <c r="Q31" i="47"/>
  <c r="Q50" i="47"/>
  <c r="M94" i="47"/>
  <c r="Q94" i="47"/>
  <c r="N94" i="47"/>
  <c r="K94" i="47"/>
  <c r="Q18" i="47"/>
  <c r="K19" i="47"/>
  <c r="Q22" i="47"/>
  <c r="Q34" i="47"/>
  <c r="Q49" i="47"/>
  <c r="M11" i="47"/>
  <c r="N12" i="47"/>
  <c r="K14" i="47"/>
  <c r="M15" i="47"/>
  <c r="N16" i="47"/>
  <c r="K18" i="47"/>
  <c r="M19" i="47"/>
  <c r="N20" i="47"/>
  <c r="K22" i="47"/>
  <c r="M23" i="47"/>
  <c r="N24" i="47"/>
  <c r="K26" i="47"/>
  <c r="M27" i="47"/>
  <c r="N28" i="47"/>
  <c r="K30" i="47"/>
  <c r="M31" i="47"/>
  <c r="N32" i="47"/>
  <c r="K34" i="47"/>
  <c r="M35" i="47"/>
  <c r="N36" i="47"/>
  <c r="K38" i="47"/>
  <c r="Q39" i="47"/>
  <c r="N40" i="47"/>
  <c r="N43" i="47"/>
  <c r="K45" i="47"/>
  <c r="M46" i="47"/>
  <c r="N47" i="47"/>
  <c r="K49" i="47"/>
  <c r="M50" i="47"/>
  <c r="N51" i="47"/>
  <c r="K53" i="47"/>
  <c r="M54" i="47"/>
  <c r="N55" i="47"/>
  <c r="K57" i="47"/>
  <c r="N61" i="47"/>
  <c r="K62" i="47"/>
  <c r="M64" i="47"/>
  <c r="N69" i="47"/>
  <c r="K70" i="47"/>
  <c r="M72" i="47"/>
  <c r="N77" i="47"/>
  <c r="K78" i="47"/>
  <c r="N81" i="47"/>
  <c r="M85" i="47"/>
  <c r="K85" i="47"/>
  <c r="K86" i="47"/>
  <c r="N90" i="47"/>
  <c r="M90" i="47"/>
  <c r="M110" i="47"/>
  <c r="Q110" i="47"/>
  <c r="N110" i="47"/>
  <c r="K110" i="47"/>
  <c r="Q35" i="47"/>
  <c r="Q54" i="47"/>
  <c r="N82" i="47"/>
  <c r="M82" i="47"/>
  <c r="Q14" i="47"/>
  <c r="K23" i="47"/>
  <c r="Q30" i="47"/>
  <c r="K35" i="47"/>
  <c r="Q38" i="47"/>
  <c r="N11" i="47"/>
  <c r="Q61" i="47"/>
  <c r="M62" i="47"/>
  <c r="N64" i="47"/>
  <c r="Q69" i="47"/>
  <c r="M70" i="47"/>
  <c r="N72" i="47"/>
  <c r="Q77" i="47"/>
  <c r="M78" i="47"/>
  <c r="Q81" i="47"/>
  <c r="N85" i="47"/>
  <c r="Q86" i="47"/>
  <c r="M89" i="47"/>
  <c r="K89" i="47"/>
  <c r="K90" i="47"/>
  <c r="M102" i="47"/>
  <c r="Q102" i="47"/>
  <c r="N102" i="47"/>
  <c r="K102" i="47"/>
  <c r="N115" i="47"/>
  <c r="M115" i="47"/>
  <c r="N127" i="47"/>
  <c r="Q127" i="47"/>
  <c r="M127" i="47"/>
  <c r="K127" i="47"/>
  <c r="M145" i="47"/>
  <c r="Q145" i="47"/>
  <c r="N145" i="47"/>
  <c r="K145" i="47"/>
  <c r="M156" i="47"/>
  <c r="K156" i="47"/>
  <c r="Q156" i="47"/>
  <c r="N156" i="47"/>
  <c r="Q80" i="47"/>
  <c r="Q84" i="47"/>
  <c r="Q88" i="47"/>
  <c r="K95" i="47"/>
  <c r="M97" i="47"/>
  <c r="K103" i="47"/>
  <c r="M105" i="47"/>
  <c r="K111" i="47"/>
  <c r="M113" i="47"/>
  <c r="M114" i="47"/>
  <c r="K114" i="47"/>
  <c r="K115" i="47"/>
  <c r="N119" i="47"/>
  <c r="M119" i="47"/>
  <c r="N161" i="47"/>
  <c r="M161" i="47"/>
  <c r="Q161" i="47"/>
  <c r="K161" i="47"/>
  <c r="N164" i="47"/>
  <c r="M164" i="47"/>
  <c r="K164" i="47"/>
  <c r="Q164" i="47"/>
  <c r="M95" i="47"/>
  <c r="N97" i="47"/>
  <c r="K98" i="47"/>
  <c r="M103" i="47"/>
  <c r="N105" i="47"/>
  <c r="K106" i="47"/>
  <c r="M111" i="47"/>
  <c r="N113" i="47"/>
  <c r="N114" i="47"/>
  <c r="Q115" i="47"/>
  <c r="M118" i="47"/>
  <c r="K118" i="47"/>
  <c r="K119" i="47"/>
  <c r="K121" i="47"/>
  <c r="N121" i="47"/>
  <c r="M121" i="47"/>
  <c r="K129" i="47"/>
  <c r="Q129" i="47"/>
  <c r="N129" i="47"/>
  <c r="M129" i="47"/>
  <c r="M137" i="47"/>
  <c r="Q137" i="47"/>
  <c r="N137" i="47"/>
  <c r="K137" i="47"/>
  <c r="Q117" i="47"/>
  <c r="N126" i="47"/>
  <c r="M134" i="47"/>
  <c r="N136" i="47"/>
  <c r="M142" i="47"/>
  <c r="N144" i="47"/>
  <c r="N149" i="47"/>
  <c r="M149" i="47"/>
  <c r="M160" i="47"/>
  <c r="K160" i="47"/>
  <c r="N168" i="47"/>
  <c r="M168" i="47"/>
  <c r="K168" i="47"/>
  <c r="K122" i="47"/>
  <c r="Q126" i="47"/>
  <c r="K130" i="47"/>
  <c r="Q134" i="47"/>
  <c r="Q136" i="47"/>
  <c r="K138" i="47"/>
  <c r="M140" i="47"/>
  <c r="Q142" i="47"/>
  <c r="Q144" i="47"/>
  <c r="K146" i="47"/>
  <c r="M148" i="47"/>
  <c r="K149" i="47"/>
  <c r="N153" i="47"/>
  <c r="M153" i="47"/>
  <c r="N160" i="47"/>
  <c r="Q168" i="47"/>
  <c r="N172" i="47"/>
  <c r="M172" i="47"/>
  <c r="K172" i="47"/>
  <c r="M152" i="47"/>
  <c r="K152" i="47"/>
  <c r="N157" i="47"/>
  <c r="M157" i="47"/>
  <c r="N150" i="47"/>
  <c r="N154" i="47"/>
  <c r="N158" i="47"/>
  <c r="N162" i="47"/>
  <c r="M165" i="47"/>
  <c r="N166" i="47"/>
  <c r="M169" i="47"/>
  <c r="N170" i="47"/>
  <c r="M173" i="47"/>
  <c r="N174" i="47"/>
  <c r="N165" i="47"/>
  <c r="N169" i="47"/>
  <c r="N173" i="47"/>
  <c r="K176" i="47" l="1"/>
  <c r="M176" i="47"/>
  <c r="N176" i="47"/>
  <c r="Q176" i="47"/>
  <c r="K8" i="47"/>
  <c r="K7" i="47" s="1"/>
  <c r="Q8" i="47"/>
  <c r="Q7" i="47" s="1"/>
  <c r="M8" i="47"/>
  <c r="N8" i="47"/>
  <c r="N7" i="47" s="1"/>
  <c r="A2" i="46"/>
  <c r="A2" i="45"/>
  <c r="A2" i="44"/>
  <c r="A2" i="43"/>
  <c r="D25" i="46"/>
  <c r="D18" i="46" s="1"/>
  <c r="C25" i="46"/>
  <c r="B25" i="46"/>
  <c r="D21" i="46"/>
  <c r="C21" i="46"/>
  <c r="C18" i="46" s="1"/>
  <c r="B21" i="46"/>
  <c r="B18" i="46" s="1"/>
  <c r="D13" i="46"/>
  <c r="C13" i="46"/>
  <c r="B13" i="46"/>
  <c r="D9" i="46"/>
  <c r="D6" i="46"/>
  <c r="C9" i="46"/>
  <c r="C6" i="46" s="1"/>
  <c r="B9" i="46"/>
  <c r="B6" i="46" s="1"/>
  <c r="E67" i="45"/>
  <c r="D67" i="45"/>
  <c r="C67" i="45"/>
  <c r="E57" i="45"/>
  <c r="D57" i="45"/>
  <c r="C57" i="45"/>
  <c r="E49" i="45"/>
  <c r="D49" i="45"/>
  <c r="C49" i="45"/>
  <c r="E40" i="45"/>
  <c r="D40" i="45"/>
  <c r="C40" i="45"/>
  <c r="E34" i="45"/>
  <c r="D34" i="45"/>
  <c r="C34" i="45"/>
  <c r="E24" i="45"/>
  <c r="D24" i="45"/>
  <c r="C24" i="45"/>
  <c r="E16" i="45"/>
  <c r="D16" i="45"/>
  <c r="C16" i="45"/>
  <c r="E7" i="45"/>
  <c r="D7" i="45"/>
  <c r="C7" i="45"/>
  <c r="D16" i="44"/>
  <c r="C16" i="44"/>
  <c r="B16" i="44"/>
  <c r="D6" i="44"/>
  <c r="C6" i="44"/>
  <c r="C26" i="44" s="1"/>
  <c r="B6" i="44"/>
  <c r="B26" i="44" s="1"/>
  <c r="E146" i="43"/>
  <c r="D146" i="43"/>
  <c r="C146" i="43"/>
  <c r="E142" i="43"/>
  <c r="D142" i="43"/>
  <c r="C142" i="43"/>
  <c r="E133" i="43"/>
  <c r="D133" i="43"/>
  <c r="C133" i="43"/>
  <c r="E129" i="43"/>
  <c r="D129" i="43"/>
  <c r="C129" i="43"/>
  <c r="E119" i="43"/>
  <c r="D119" i="43"/>
  <c r="C119" i="43"/>
  <c r="E109" i="43"/>
  <c r="D109" i="43"/>
  <c r="C109" i="43"/>
  <c r="E99" i="43"/>
  <c r="D99" i="43"/>
  <c r="C99" i="43"/>
  <c r="E89" i="43"/>
  <c r="D89" i="43"/>
  <c r="C89" i="43"/>
  <c r="E81" i="43"/>
  <c r="D81" i="43"/>
  <c r="C81" i="43"/>
  <c r="E72" i="43"/>
  <c r="D72" i="43"/>
  <c r="C72" i="43"/>
  <c r="E68" i="43"/>
  <c r="D68" i="43"/>
  <c r="C68" i="43"/>
  <c r="E59" i="43"/>
  <c r="D59" i="43"/>
  <c r="C59" i="43"/>
  <c r="E55" i="43"/>
  <c r="D55" i="43"/>
  <c r="C55" i="43"/>
  <c r="E45" i="43"/>
  <c r="D45" i="43"/>
  <c r="C45" i="43"/>
  <c r="E35" i="43"/>
  <c r="D35" i="43"/>
  <c r="C35" i="43"/>
  <c r="E25" i="43"/>
  <c r="D25" i="43"/>
  <c r="C25" i="43"/>
  <c r="E15" i="43"/>
  <c r="D15" i="43"/>
  <c r="E7" i="43"/>
  <c r="D7" i="43"/>
  <c r="C7" i="43"/>
  <c r="A3" i="42"/>
  <c r="B3" i="41"/>
  <c r="C56" i="12"/>
  <c r="C55" i="12" s="1"/>
  <c r="BP34" i="42"/>
  <c r="D429" i="14"/>
  <c r="D426" i="14"/>
  <c r="D424" i="14"/>
  <c r="D421" i="14"/>
  <c r="D418" i="14"/>
  <c r="D409" i="14"/>
  <c r="D400" i="14"/>
  <c r="D399" i="14" s="1"/>
  <c r="D395" i="14"/>
  <c r="D389" i="14"/>
  <c r="D382" i="14"/>
  <c r="D377" i="14"/>
  <c r="D374" i="14"/>
  <c r="D364" i="14"/>
  <c r="D354" i="14"/>
  <c r="D347" i="14"/>
  <c r="D337" i="14"/>
  <c r="D334" i="14"/>
  <c r="D330" i="14"/>
  <c r="D321" i="14"/>
  <c r="D312" i="14"/>
  <c r="D301" i="14"/>
  <c r="D296" i="14"/>
  <c r="D286" i="14"/>
  <c r="D277" i="14"/>
  <c r="D275" i="14"/>
  <c r="D268" i="14"/>
  <c r="D265" i="14"/>
  <c r="D260" i="14"/>
  <c r="D253" i="14"/>
  <c r="D248" i="14"/>
  <c r="D242" i="14"/>
  <c r="D240" i="14"/>
  <c r="D233" i="14"/>
  <c r="D229" i="14"/>
  <c r="D220" i="14"/>
  <c r="D210" i="14"/>
  <c r="D204" i="14"/>
  <c r="D194" i="14"/>
  <c r="D183" i="14"/>
  <c r="D177" i="14"/>
  <c r="D167" i="14"/>
  <c r="D159" i="14"/>
  <c r="D149" i="14"/>
  <c r="D139" i="14"/>
  <c r="D129" i="14"/>
  <c r="D119" i="14"/>
  <c r="D109" i="14"/>
  <c r="D98" i="14"/>
  <c r="D94" i="14"/>
  <c r="D88" i="14"/>
  <c r="D85" i="14"/>
  <c r="D77" i="14"/>
  <c r="D67" i="14"/>
  <c r="D57" i="14"/>
  <c r="D53" i="14"/>
  <c r="D44" i="14"/>
  <c r="D40" i="14"/>
  <c r="D38" i="14"/>
  <c r="D31" i="14"/>
  <c r="D26" i="14"/>
  <c r="D17" i="14"/>
  <c r="D12" i="14"/>
  <c r="D7" i="14"/>
  <c r="C227" i="12"/>
  <c r="C226" i="12" s="1"/>
  <c r="F36" i="10" s="1"/>
  <c r="G36" i="10" s="1"/>
  <c r="C48" i="12"/>
  <c r="C223" i="12"/>
  <c r="C289" i="12"/>
  <c r="C288" i="12" s="1"/>
  <c r="F60" i="10" s="1"/>
  <c r="G60" i="10" s="1"/>
  <c r="C285" i="12"/>
  <c r="F58" i="10" s="1"/>
  <c r="C283" i="12"/>
  <c r="C280" i="12"/>
  <c r="C275" i="12"/>
  <c r="C274" i="12" s="1"/>
  <c r="F54" i="10" s="1"/>
  <c r="G54" i="10" s="1"/>
  <c r="C270" i="12"/>
  <c r="C269" i="12" s="1"/>
  <c r="F52" i="10" s="1"/>
  <c r="G52" i="10" s="1"/>
  <c r="C267" i="12"/>
  <c r="C265" i="12"/>
  <c r="C264" i="12" s="1"/>
  <c r="F51" i="10" s="1"/>
  <c r="G51" i="10" s="1"/>
  <c r="C261" i="12"/>
  <c r="C260" i="12" s="1"/>
  <c r="C255" i="12"/>
  <c r="C254" i="12" s="1"/>
  <c r="F47" i="10" s="1"/>
  <c r="G47" i="10" s="1"/>
  <c r="C249" i="12"/>
  <c r="C248" i="12" s="1"/>
  <c r="C245" i="12"/>
  <c r="C244" i="12"/>
  <c r="C240" i="12"/>
  <c r="C238" i="12"/>
  <c r="F42" i="10" s="1"/>
  <c r="C236" i="12"/>
  <c r="C234" i="12"/>
  <c r="F40" i="10" s="1"/>
  <c r="C232" i="12"/>
  <c r="C230" i="12"/>
  <c r="C229" i="12" s="1"/>
  <c r="F37" i="10" s="1"/>
  <c r="G37" i="10" s="1"/>
  <c r="C221" i="12"/>
  <c r="C219" i="12"/>
  <c r="C217" i="12"/>
  <c r="C215" i="12"/>
  <c r="C213" i="12"/>
  <c r="C211" i="12"/>
  <c r="C207" i="12"/>
  <c r="C206" i="12" s="1"/>
  <c r="C204" i="12"/>
  <c r="C203" i="12" s="1"/>
  <c r="F31" i="10" s="1"/>
  <c r="G31" i="10" s="1"/>
  <c r="C193" i="12"/>
  <c r="C188" i="12"/>
  <c r="C182" i="12"/>
  <c r="C178" i="12"/>
  <c r="C174" i="12"/>
  <c r="C172" i="12"/>
  <c r="C170" i="12"/>
  <c r="C168" i="12"/>
  <c r="C161" i="12"/>
  <c r="C160" i="12" s="1"/>
  <c r="F27" i="10" s="1"/>
  <c r="G27" i="10" s="1"/>
  <c r="C153" i="12"/>
  <c r="C149" i="12"/>
  <c r="C145" i="12"/>
  <c r="C136" i="12"/>
  <c r="C127" i="12"/>
  <c r="C80" i="12" s="1"/>
  <c r="F26" i="10" s="1"/>
  <c r="G26" i="10" s="1"/>
  <c r="C120" i="12"/>
  <c r="C115" i="12"/>
  <c r="C111" i="12"/>
  <c r="C107" i="12"/>
  <c r="C103" i="12"/>
  <c r="C98" i="12"/>
  <c r="C90" i="12"/>
  <c r="C86" i="12"/>
  <c r="C81" i="12"/>
  <c r="C73" i="12"/>
  <c r="C68" i="12"/>
  <c r="C66" i="12"/>
  <c r="C60" i="12"/>
  <c r="C45" i="12"/>
  <c r="C44" i="12" s="1"/>
  <c r="F14" i="10" s="1"/>
  <c r="G14" i="10" s="1"/>
  <c r="C42" i="12"/>
  <c r="C38" i="12"/>
  <c r="C36" i="12"/>
  <c r="C34" i="12"/>
  <c r="C32" i="12"/>
  <c r="C23" i="12"/>
  <c r="C20" i="12"/>
  <c r="C17" i="12"/>
  <c r="C16" i="12" s="1"/>
  <c r="F8" i="10" s="1"/>
  <c r="G8" i="10" s="1"/>
  <c r="C8" i="12"/>
  <c r="C7" i="12" s="1"/>
  <c r="F7" i="10" s="1"/>
  <c r="G7" i="10" s="1"/>
  <c r="E5" i="38"/>
  <c r="A2" i="38"/>
  <c r="E24" i="38"/>
  <c r="E21" i="38"/>
  <c r="E17" i="38"/>
  <c r="E9" i="38"/>
  <c r="F108" i="24"/>
  <c r="F121" i="24"/>
  <c r="F146" i="24"/>
  <c r="F141" i="24"/>
  <c r="F137" i="24"/>
  <c r="F134" i="24"/>
  <c r="F129" i="24"/>
  <c r="F124" i="24"/>
  <c r="F119" i="24"/>
  <c r="F112" i="24"/>
  <c r="F101" i="24"/>
  <c r="F94" i="24"/>
  <c r="F91" i="24"/>
  <c r="F88" i="24"/>
  <c r="F78" i="24"/>
  <c r="F71" i="24"/>
  <c r="F66" i="24"/>
  <c r="F60" i="24"/>
  <c r="F52" i="24"/>
  <c r="F45" i="24"/>
  <c r="F38" i="24"/>
  <c r="F33" i="24"/>
  <c r="F29" i="24"/>
  <c r="F26" i="24"/>
  <c r="F24" i="24"/>
  <c r="F14" i="24"/>
  <c r="F9" i="24"/>
  <c r="F6" i="24"/>
  <c r="AG109" i="32"/>
  <c r="C2" i="32"/>
  <c r="A2" i="24"/>
  <c r="A2" i="25"/>
  <c r="A2" i="14"/>
  <c r="E15" i="10"/>
  <c r="E58" i="11"/>
  <c r="E55" i="10"/>
  <c r="E48" i="10"/>
  <c r="AY109" i="32"/>
  <c r="AQ92" i="32"/>
  <c r="BO92" i="32" s="1"/>
  <c r="CV92" i="32" s="1"/>
  <c r="AQ91" i="32"/>
  <c r="BO91" i="32" s="1"/>
  <c r="AQ90" i="32"/>
  <c r="BO90" i="32" s="1"/>
  <c r="CV90" i="32" s="1"/>
  <c r="AQ98" i="32"/>
  <c r="BO98" i="32" s="1"/>
  <c r="AQ97" i="32"/>
  <c r="AQ96" i="32"/>
  <c r="BO96" i="32" s="1"/>
  <c r="CV96" i="32" s="1"/>
  <c r="AQ95" i="32"/>
  <c r="BO95" i="32"/>
  <c r="CV95" i="32" s="1"/>
  <c r="AQ94" i="32"/>
  <c r="AQ93" i="32"/>
  <c r="BO93" i="32" s="1"/>
  <c r="CV93" i="32" s="1"/>
  <c r="AQ89" i="32"/>
  <c r="BO89" i="32" s="1"/>
  <c r="F248" i="14"/>
  <c r="G248" i="14"/>
  <c r="F265" i="14"/>
  <c r="G265" i="14"/>
  <c r="F424" i="14"/>
  <c r="G424" i="14"/>
  <c r="C426" i="14"/>
  <c r="C347" i="14"/>
  <c r="L312" i="14"/>
  <c r="K312" i="14"/>
  <c r="J312" i="14"/>
  <c r="E286" i="14"/>
  <c r="F286" i="14"/>
  <c r="C260" i="14"/>
  <c r="L248" i="14"/>
  <c r="M18" i="14"/>
  <c r="F56" i="10"/>
  <c r="G56" i="10" s="1"/>
  <c r="C40" i="14"/>
  <c r="M254" i="14"/>
  <c r="E6" i="11"/>
  <c r="C98" i="14"/>
  <c r="C88" i="14"/>
  <c r="C85" i="14"/>
  <c r="C77" i="14"/>
  <c r="C67" i="14"/>
  <c r="C57" i="14"/>
  <c r="C53" i="14"/>
  <c r="C44" i="14"/>
  <c r="C31" i="14"/>
  <c r="C26" i="14"/>
  <c r="E12" i="14"/>
  <c r="C12" i="14"/>
  <c r="CN109" i="32"/>
  <c r="CE109" i="32"/>
  <c r="BW109" i="32"/>
  <c r="BG109" i="32"/>
  <c r="AK109" i="32"/>
  <c r="AQ108" i="32"/>
  <c r="BO108" i="32" s="1"/>
  <c r="AQ106" i="32"/>
  <c r="BO106" i="32"/>
  <c r="AQ105" i="32"/>
  <c r="BO105" i="32" s="1"/>
  <c r="AQ104" i="32"/>
  <c r="BO104" i="32" s="1"/>
  <c r="CV104" i="32" s="1"/>
  <c r="AQ103" i="32"/>
  <c r="BO103" i="32" s="1"/>
  <c r="AQ102" i="32"/>
  <c r="BO102" i="32" s="1"/>
  <c r="AQ101" i="32"/>
  <c r="BO101" i="32"/>
  <c r="CV101" i="32" s="1"/>
  <c r="AQ100" i="32"/>
  <c r="BO100" i="32" s="1"/>
  <c r="AQ99" i="32"/>
  <c r="AQ88" i="32"/>
  <c r="BO88" i="32" s="1"/>
  <c r="AQ87" i="32"/>
  <c r="BO87" i="32"/>
  <c r="CV87" i="32" s="1"/>
  <c r="AQ86" i="32"/>
  <c r="BO86" i="32" s="1"/>
  <c r="CV86" i="32" s="1"/>
  <c r="AQ85" i="32"/>
  <c r="BO85" i="32" s="1"/>
  <c r="AQ84" i="32"/>
  <c r="BO84" i="32"/>
  <c r="AQ83" i="32"/>
  <c r="BO83" i="32" s="1"/>
  <c r="CV83" i="32" s="1"/>
  <c r="AQ82" i="32"/>
  <c r="BO82" i="32" s="1"/>
  <c r="AQ81" i="32"/>
  <c r="AQ80" i="32"/>
  <c r="BO80" i="32" s="1"/>
  <c r="AQ79" i="32"/>
  <c r="BO79" i="32"/>
  <c r="AQ78" i="32"/>
  <c r="BO78" i="32" s="1"/>
  <c r="CV78" i="32" s="1"/>
  <c r="AQ77" i="32"/>
  <c r="BO77" i="32" s="1"/>
  <c r="AQ76" i="32"/>
  <c r="BO76" i="32"/>
  <c r="AQ75" i="32"/>
  <c r="BO75" i="32" s="1"/>
  <c r="CV75" i="32" s="1"/>
  <c r="AQ74" i="32"/>
  <c r="BO74" i="32" s="1"/>
  <c r="AQ73" i="32"/>
  <c r="AQ72" i="32"/>
  <c r="BO72" i="32" s="1"/>
  <c r="AQ71" i="32"/>
  <c r="BO71" i="32" s="1"/>
  <c r="CV71" i="32" s="1"/>
  <c r="AQ70" i="32"/>
  <c r="CV70" i="32" s="1"/>
  <c r="BO70" i="32"/>
  <c r="AQ69" i="32"/>
  <c r="BO69" i="32"/>
  <c r="AQ68" i="32"/>
  <c r="AQ67" i="32"/>
  <c r="BO67" i="32" s="1"/>
  <c r="CV67" i="32" s="1"/>
  <c r="AQ66" i="32"/>
  <c r="BO66" i="32" s="1"/>
  <c r="AQ65" i="32"/>
  <c r="AQ64" i="32"/>
  <c r="BO64" i="32"/>
  <c r="CV64" i="32" s="1"/>
  <c r="AQ63" i="32"/>
  <c r="BO63" i="32" s="1"/>
  <c r="AQ62" i="32"/>
  <c r="BO62" i="32"/>
  <c r="CV62" i="32"/>
  <c r="AQ61" i="32"/>
  <c r="BO61" i="32" s="1"/>
  <c r="AQ60" i="32"/>
  <c r="BO60" i="32"/>
  <c r="AQ59" i="32"/>
  <c r="BO59" i="32" s="1"/>
  <c r="CV59" i="32" s="1"/>
  <c r="AQ58" i="32"/>
  <c r="BO58" i="32" s="1"/>
  <c r="AQ57" i="32"/>
  <c r="AQ56" i="32"/>
  <c r="BO56" i="32" s="1"/>
  <c r="CV56" i="32" s="1"/>
  <c r="AQ55" i="32"/>
  <c r="BO55" i="32" s="1"/>
  <c r="CV55" i="32" s="1"/>
  <c r="AQ54" i="32"/>
  <c r="CV54" i="32" s="1"/>
  <c r="BO54" i="32"/>
  <c r="AQ53" i="32"/>
  <c r="BO53" i="32"/>
  <c r="CV53" i="32" s="1"/>
  <c r="AQ52" i="32"/>
  <c r="BO52" i="32" s="1"/>
  <c r="AQ51" i="32"/>
  <c r="BO51" i="32" s="1"/>
  <c r="CV51" i="32" s="1"/>
  <c r="AQ50" i="32"/>
  <c r="BO50" i="32" s="1"/>
  <c r="CV50" i="32" s="1"/>
  <c r="AQ49" i="32"/>
  <c r="AQ48" i="32"/>
  <c r="BO48" i="32"/>
  <c r="AQ47" i="32"/>
  <c r="BO47" i="32" s="1"/>
  <c r="CV47" i="32" s="1"/>
  <c r="AQ46" i="32"/>
  <c r="BO46" i="32"/>
  <c r="CV46" i="32"/>
  <c r="AQ45" i="32"/>
  <c r="BO45" i="32" s="1"/>
  <c r="AQ44" i="32"/>
  <c r="BO44" i="32"/>
  <c r="AQ43" i="32"/>
  <c r="BO43" i="32" s="1"/>
  <c r="CV43" i="32" s="1"/>
  <c r="AQ42" i="32"/>
  <c r="BO42" i="32" s="1"/>
  <c r="AQ41" i="32"/>
  <c r="BO41" i="32" s="1"/>
  <c r="AQ40" i="32"/>
  <c r="BO40" i="32" s="1"/>
  <c r="AQ39" i="32"/>
  <c r="BO39" i="32"/>
  <c r="AQ38" i="32"/>
  <c r="BO38" i="32" s="1"/>
  <c r="AQ37" i="32"/>
  <c r="BO37" i="32"/>
  <c r="AQ36" i="32"/>
  <c r="BO36" i="32" s="1"/>
  <c r="AQ35" i="32"/>
  <c r="BO35" i="32" s="1"/>
  <c r="AQ34" i="32"/>
  <c r="BO34" i="32"/>
  <c r="CV34" i="32" s="1"/>
  <c r="AQ33" i="32"/>
  <c r="BO33" i="32" s="1"/>
  <c r="AQ32" i="32"/>
  <c r="BO32" i="32" s="1"/>
  <c r="AQ31" i="32"/>
  <c r="CV31" i="32" s="1"/>
  <c r="BO31" i="32"/>
  <c r="AQ30" i="32"/>
  <c r="BO30" i="32"/>
  <c r="CV30" i="32" s="1"/>
  <c r="AQ29" i="32"/>
  <c r="BO29" i="32" s="1"/>
  <c r="AQ28" i="32"/>
  <c r="AQ27" i="32"/>
  <c r="BO27" i="32" s="1"/>
  <c r="CV27" i="32" s="1"/>
  <c r="AQ26" i="32"/>
  <c r="BO26" i="32" s="1"/>
  <c r="AQ25" i="32"/>
  <c r="BO25" i="32" s="1"/>
  <c r="AQ24" i="32"/>
  <c r="BO24" i="32"/>
  <c r="CV24" i="32"/>
  <c r="AQ23" i="32"/>
  <c r="BO23" i="32" s="1"/>
  <c r="CV23" i="32" s="1"/>
  <c r="AQ22" i="32"/>
  <c r="AQ21" i="32"/>
  <c r="BO21" i="32" s="1"/>
  <c r="AQ20" i="32"/>
  <c r="BO20" i="32" s="1"/>
  <c r="CV20" i="32" s="1"/>
  <c r="AQ19" i="32"/>
  <c r="BO19" i="32"/>
  <c r="CV19" i="32" s="1"/>
  <c r="AQ18" i="32"/>
  <c r="BO18" i="32" s="1"/>
  <c r="AQ17" i="32"/>
  <c r="BO17" i="32"/>
  <c r="AQ16" i="32"/>
  <c r="BO16" i="32" s="1"/>
  <c r="CV16" i="32" s="1"/>
  <c r="AQ15" i="32"/>
  <c r="BO15" i="32" s="1"/>
  <c r="AQ14" i="32"/>
  <c r="AQ13" i="32"/>
  <c r="BO13" i="32" s="1"/>
  <c r="AQ12" i="32"/>
  <c r="BO12" i="32"/>
  <c r="AQ11" i="32"/>
  <c r="BO11" i="32" s="1"/>
  <c r="CV11" i="32" s="1"/>
  <c r="AQ10" i="32"/>
  <c r="BO10" i="32" s="1"/>
  <c r="AQ9" i="32"/>
  <c r="BO9" i="32"/>
  <c r="AQ8" i="32"/>
  <c r="BO8" i="32" s="1"/>
  <c r="G229" i="14"/>
  <c r="H204" i="14"/>
  <c r="G204" i="14"/>
  <c r="F204" i="14"/>
  <c r="C3" i="3"/>
  <c r="D35" i="25"/>
  <c r="M430" i="14"/>
  <c r="M428" i="14"/>
  <c r="M427" i="14"/>
  <c r="M425" i="14"/>
  <c r="M423" i="14"/>
  <c r="M422" i="14"/>
  <c r="M420" i="14"/>
  <c r="M419" i="14"/>
  <c r="M417" i="14"/>
  <c r="M416" i="14"/>
  <c r="M415" i="14"/>
  <c r="M414" i="14"/>
  <c r="M413" i="14"/>
  <c r="M412" i="14"/>
  <c r="M411" i="14"/>
  <c r="M410" i="14"/>
  <c r="M408" i="14"/>
  <c r="M407" i="14"/>
  <c r="M406" i="14"/>
  <c r="M405" i="14"/>
  <c r="M404" i="14"/>
  <c r="M403" i="14"/>
  <c r="M402" i="14"/>
  <c r="M401" i="14"/>
  <c r="M398" i="14"/>
  <c r="M397" i="14"/>
  <c r="M396" i="14"/>
  <c r="M394" i="14"/>
  <c r="M393" i="14"/>
  <c r="M392" i="14"/>
  <c r="M391" i="14"/>
  <c r="M390" i="14"/>
  <c r="M388" i="14"/>
  <c r="M387" i="14"/>
  <c r="M386" i="14"/>
  <c r="M385" i="14"/>
  <c r="M384" i="14"/>
  <c r="M383" i="14"/>
  <c r="M380" i="14"/>
  <c r="M379" i="14"/>
  <c r="M378" i="14"/>
  <c r="M376" i="14"/>
  <c r="M375" i="14"/>
  <c r="M373" i="14"/>
  <c r="M372" i="14"/>
  <c r="M371" i="14"/>
  <c r="M370" i="14"/>
  <c r="M369" i="14"/>
  <c r="M368" i="14"/>
  <c r="M367" i="14"/>
  <c r="M366" i="14"/>
  <c r="M365" i="14"/>
  <c r="M363" i="14"/>
  <c r="M362" i="14"/>
  <c r="M361" i="14"/>
  <c r="M360" i="14"/>
  <c r="M359" i="14"/>
  <c r="M358" i="14"/>
  <c r="M357" i="14"/>
  <c r="M356" i="14"/>
  <c r="M355" i="14"/>
  <c r="M353" i="14"/>
  <c r="M352" i="14"/>
  <c r="M351" i="14"/>
  <c r="M350" i="14"/>
  <c r="M349" i="14"/>
  <c r="M348" i="14"/>
  <c r="M346" i="14"/>
  <c r="M345" i="14"/>
  <c r="M344" i="14"/>
  <c r="M343" i="14"/>
  <c r="M342" i="14"/>
  <c r="M341" i="14"/>
  <c r="M340" i="14"/>
  <c r="M339" i="14"/>
  <c r="M338" i="14"/>
  <c r="M336" i="14"/>
  <c r="M335" i="14"/>
  <c r="M332" i="14"/>
  <c r="M331" i="14"/>
  <c r="M329" i="14"/>
  <c r="M328" i="14"/>
  <c r="M327" i="14"/>
  <c r="M326" i="14"/>
  <c r="M325" i="14"/>
  <c r="M324" i="14"/>
  <c r="M323" i="14"/>
  <c r="M322" i="14"/>
  <c r="M320" i="14"/>
  <c r="M319" i="14"/>
  <c r="M318" i="14"/>
  <c r="M317" i="14"/>
  <c r="M316" i="14"/>
  <c r="M315" i="14"/>
  <c r="M314" i="14"/>
  <c r="M313" i="14"/>
  <c r="M310" i="14"/>
  <c r="M309" i="14"/>
  <c r="M308" i="14"/>
  <c r="M307" i="14"/>
  <c r="M306" i="14"/>
  <c r="M305" i="14"/>
  <c r="M304" i="14"/>
  <c r="M303" i="14"/>
  <c r="M302" i="14"/>
  <c r="M300" i="14"/>
  <c r="M299" i="14"/>
  <c r="M298" i="14"/>
  <c r="M297" i="14"/>
  <c r="M295" i="14"/>
  <c r="M294" i="14"/>
  <c r="M293" i="14"/>
  <c r="M292" i="14"/>
  <c r="M291" i="14"/>
  <c r="M290" i="14"/>
  <c r="M289" i="14"/>
  <c r="M288" i="14"/>
  <c r="M287" i="14"/>
  <c r="M285" i="14"/>
  <c r="M284" i="14"/>
  <c r="M283" i="14"/>
  <c r="M282" i="14"/>
  <c r="M281" i="14"/>
  <c r="M280" i="14"/>
  <c r="M279" i="14"/>
  <c r="M278" i="14"/>
  <c r="M276" i="14"/>
  <c r="M274" i="14"/>
  <c r="M273" i="14"/>
  <c r="M272" i="14"/>
  <c r="M271" i="14"/>
  <c r="M270" i="14"/>
  <c r="M269" i="14"/>
  <c r="M267" i="14"/>
  <c r="M266" i="14"/>
  <c r="M264" i="14"/>
  <c r="M263" i="14"/>
  <c r="M262" i="14"/>
  <c r="M261" i="14"/>
  <c r="M259" i="14"/>
  <c r="M258" i="14"/>
  <c r="M257" i="14"/>
  <c r="M256" i="14"/>
  <c r="M255" i="14"/>
  <c r="M251" i="14"/>
  <c r="M250" i="14"/>
  <c r="M249" i="14"/>
  <c r="M247" i="14"/>
  <c r="M246" i="14"/>
  <c r="M245" i="14"/>
  <c r="M244" i="14"/>
  <c r="M243" i="14"/>
  <c r="M241" i="14"/>
  <c r="M239" i="14"/>
  <c r="M238" i="14"/>
  <c r="M237" i="14"/>
  <c r="M236" i="14"/>
  <c r="M235" i="14"/>
  <c r="M234" i="14"/>
  <c r="M232" i="14"/>
  <c r="M231" i="14"/>
  <c r="M230" i="14"/>
  <c r="M228" i="14"/>
  <c r="M227" i="14"/>
  <c r="M226" i="14"/>
  <c r="M225" i="14"/>
  <c r="M224" i="14"/>
  <c r="M223" i="14"/>
  <c r="M222" i="14"/>
  <c r="M221" i="14"/>
  <c r="M219" i="14"/>
  <c r="M218" i="14"/>
  <c r="M217" i="14"/>
  <c r="M216" i="14"/>
  <c r="M215" i="14"/>
  <c r="M214" i="14"/>
  <c r="M213" i="14"/>
  <c r="M212" i="14"/>
  <c r="M211" i="14"/>
  <c r="M209" i="14"/>
  <c r="M208" i="14"/>
  <c r="M207" i="14"/>
  <c r="M206" i="14"/>
  <c r="M205" i="14"/>
  <c r="M203" i="14"/>
  <c r="M202" i="14"/>
  <c r="M201" i="14"/>
  <c r="M200" i="14"/>
  <c r="M199" i="14"/>
  <c r="M198" i="14"/>
  <c r="M197" i="14"/>
  <c r="M196" i="14"/>
  <c r="M195" i="14"/>
  <c r="M192" i="14"/>
  <c r="M191" i="14"/>
  <c r="M190" i="14"/>
  <c r="M189" i="14"/>
  <c r="M188" i="14"/>
  <c r="M187" i="14"/>
  <c r="M186" i="14"/>
  <c r="M185" i="14"/>
  <c r="M184" i="14"/>
  <c r="M182" i="14"/>
  <c r="M181" i="14"/>
  <c r="M180" i="14"/>
  <c r="M179" i="14"/>
  <c r="M178" i="14"/>
  <c r="M176" i="14"/>
  <c r="M175" i="14"/>
  <c r="M174" i="14"/>
  <c r="M173" i="14"/>
  <c r="M172" i="14"/>
  <c r="M171" i="14"/>
  <c r="M170" i="14"/>
  <c r="M169" i="14"/>
  <c r="M168" i="14"/>
  <c r="M166" i="14"/>
  <c r="M165" i="14"/>
  <c r="M164" i="14"/>
  <c r="M163" i="14"/>
  <c r="M162" i="14"/>
  <c r="M161" i="14"/>
  <c r="M160" i="14"/>
  <c r="M158" i="14"/>
  <c r="M157" i="14"/>
  <c r="M156" i="14"/>
  <c r="M155" i="14"/>
  <c r="M154" i="14"/>
  <c r="M153" i="14"/>
  <c r="M152" i="14"/>
  <c r="M151" i="14"/>
  <c r="M150" i="14"/>
  <c r="M148" i="14"/>
  <c r="M147" i="14"/>
  <c r="M146" i="14"/>
  <c r="M145" i="14"/>
  <c r="M144" i="14"/>
  <c r="M143" i="14"/>
  <c r="M142" i="14"/>
  <c r="M141" i="14"/>
  <c r="M140" i="14"/>
  <c r="M138" i="14"/>
  <c r="M137" i="14"/>
  <c r="M136" i="14"/>
  <c r="M135" i="14"/>
  <c r="M134" i="14"/>
  <c r="M133" i="14"/>
  <c r="M132" i="14"/>
  <c r="M131" i="14"/>
  <c r="M130" i="14"/>
  <c r="M128" i="14"/>
  <c r="M127" i="14"/>
  <c r="M126" i="14"/>
  <c r="M125" i="14"/>
  <c r="M124" i="14"/>
  <c r="M123" i="14"/>
  <c r="M122" i="14"/>
  <c r="M121" i="14"/>
  <c r="M120" i="14"/>
  <c r="M118" i="14"/>
  <c r="M117" i="14"/>
  <c r="M116" i="14"/>
  <c r="M115" i="14"/>
  <c r="M114" i="14"/>
  <c r="M113" i="14"/>
  <c r="M112" i="14"/>
  <c r="M111" i="14"/>
  <c r="M110" i="14"/>
  <c r="M107" i="14"/>
  <c r="M106" i="14"/>
  <c r="M105" i="14"/>
  <c r="M104" i="14"/>
  <c r="M103" i="14"/>
  <c r="M102" i="14"/>
  <c r="M101" i="14"/>
  <c r="M100" i="14"/>
  <c r="M99" i="14"/>
  <c r="M97" i="14"/>
  <c r="M96" i="14"/>
  <c r="M95" i="14"/>
  <c r="M93" i="14"/>
  <c r="M92" i="14"/>
  <c r="M91" i="14"/>
  <c r="M90" i="14"/>
  <c r="M89" i="14"/>
  <c r="M87" i="14"/>
  <c r="M86" i="14"/>
  <c r="M84" i="14"/>
  <c r="M83" i="14"/>
  <c r="M82" i="14"/>
  <c r="M81" i="14"/>
  <c r="M80" i="14"/>
  <c r="M79" i="14"/>
  <c r="M78" i="14"/>
  <c r="M76" i="14"/>
  <c r="M75" i="14"/>
  <c r="M74" i="14"/>
  <c r="M73" i="14"/>
  <c r="M72" i="14"/>
  <c r="M71" i="14"/>
  <c r="M70" i="14"/>
  <c r="M69" i="14"/>
  <c r="M68" i="14"/>
  <c r="M66" i="14"/>
  <c r="M65" i="14"/>
  <c r="M64" i="14"/>
  <c r="M63" i="14"/>
  <c r="M62" i="14"/>
  <c r="M61" i="14"/>
  <c r="M60" i="14"/>
  <c r="M59" i="14"/>
  <c r="M58" i="14"/>
  <c r="M56" i="14"/>
  <c r="M55" i="14"/>
  <c r="M54" i="14"/>
  <c r="M52" i="14"/>
  <c r="M51" i="14"/>
  <c r="M50" i="14"/>
  <c r="M49" i="14"/>
  <c r="M48" i="14"/>
  <c r="M47" i="14"/>
  <c r="M46" i="14"/>
  <c r="M45" i="14"/>
  <c r="M42" i="14"/>
  <c r="M41" i="14"/>
  <c r="M39" i="14"/>
  <c r="M37" i="14"/>
  <c r="M36" i="14"/>
  <c r="M35" i="14"/>
  <c r="M34" i="14"/>
  <c r="M33" i="14"/>
  <c r="M32" i="14"/>
  <c r="M30" i="14"/>
  <c r="M29" i="14"/>
  <c r="M28" i="14"/>
  <c r="M27" i="14"/>
  <c r="M25" i="14"/>
  <c r="M24" i="14"/>
  <c r="M23" i="14"/>
  <c r="M22" i="14"/>
  <c r="M21" i="14"/>
  <c r="M20" i="14"/>
  <c r="M19" i="14"/>
  <c r="M16" i="14"/>
  <c r="M15" i="14"/>
  <c r="M14" i="14"/>
  <c r="M13" i="14"/>
  <c r="M11" i="14"/>
  <c r="M10" i="14"/>
  <c r="M9" i="14"/>
  <c r="N429" i="14"/>
  <c r="L429" i="14"/>
  <c r="K429" i="14"/>
  <c r="J429" i="14"/>
  <c r="I429" i="14"/>
  <c r="H429" i="14"/>
  <c r="G429" i="14"/>
  <c r="F429" i="14"/>
  <c r="E429" i="14"/>
  <c r="N426" i="14"/>
  <c r="L426" i="14"/>
  <c r="K426" i="14"/>
  <c r="J426" i="14"/>
  <c r="I426" i="14"/>
  <c r="H426" i="14"/>
  <c r="G426" i="14"/>
  <c r="F426" i="14"/>
  <c r="E426" i="14"/>
  <c r="N421" i="14"/>
  <c r="L421" i="14"/>
  <c r="K421" i="14"/>
  <c r="J421" i="14"/>
  <c r="I421" i="14"/>
  <c r="H421" i="14"/>
  <c r="G421" i="14"/>
  <c r="F421" i="14"/>
  <c r="E421" i="14"/>
  <c r="N418" i="14"/>
  <c r="L418" i="14"/>
  <c r="K418" i="14"/>
  <c r="J418" i="14"/>
  <c r="I418" i="14"/>
  <c r="H418" i="14"/>
  <c r="G418" i="14"/>
  <c r="F418" i="14"/>
  <c r="E418" i="14"/>
  <c r="N409" i="14"/>
  <c r="L409" i="14"/>
  <c r="K409" i="14"/>
  <c r="J409" i="14"/>
  <c r="I409" i="14"/>
  <c r="H409" i="14"/>
  <c r="G409" i="14"/>
  <c r="F409" i="14"/>
  <c r="E409" i="14"/>
  <c r="N400" i="14"/>
  <c r="N399" i="14" s="1"/>
  <c r="L400" i="14"/>
  <c r="K400" i="14"/>
  <c r="J400" i="14"/>
  <c r="I400" i="14"/>
  <c r="H400" i="14"/>
  <c r="G400" i="14"/>
  <c r="F400" i="14"/>
  <c r="E400" i="14"/>
  <c r="N395" i="14"/>
  <c r="L395" i="14"/>
  <c r="K395" i="14"/>
  <c r="J395" i="14"/>
  <c r="I395" i="14"/>
  <c r="H395" i="14"/>
  <c r="G395" i="14"/>
  <c r="F395" i="14"/>
  <c r="E395" i="14"/>
  <c r="N389" i="14"/>
  <c r="L389" i="14"/>
  <c r="K389" i="14"/>
  <c r="J389" i="14"/>
  <c r="I389" i="14"/>
  <c r="H389" i="14"/>
  <c r="G389" i="14"/>
  <c r="M389" i="14" s="1"/>
  <c r="F389" i="14"/>
  <c r="E389" i="14"/>
  <c r="N382" i="14"/>
  <c r="L382" i="14"/>
  <c r="K382" i="14"/>
  <c r="J382" i="14"/>
  <c r="I382" i="14"/>
  <c r="H382" i="14"/>
  <c r="H381" i="14" s="1"/>
  <c r="G382" i="14"/>
  <c r="F382" i="14"/>
  <c r="E382" i="14"/>
  <c r="N377" i="14"/>
  <c r="L377" i="14"/>
  <c r="K377" i="14"/>
  <c r="J377" i="14"/>
  <c r="I377" i="14"/>
  <c r="H377" i="14"/>
  <c r="G377" i="14"/>
  <c r="F377" i="14"/>
  <c r="E377" i="14"/>
  <c r="N374" i="14"/>
  <c r="L374" i="14"/>
  <c r="K374" i="14"/>
  <c r="J374" i="14"/>
  <c r="I374" i="14"/>
  <c r="H374" i="14"/>
  <c r="G374" i="14"/>
  <c r="F374" i="14"/>
  <c r="E374" i="14"/>
  <c r="N364" i="14"/>
  <c r="L364" i="14"/>
  <c r="K364" i="14"/>
  <c r="J364" i="14"/>
  <c r="I364" i="14"/>
  <c r="H364" i="14"/>
  <c r="G364" i="14"/>
  <c r="F364" i="14"/>
  <c r="E364" i="14"/>
  <c r="N354" i="14"/>
  <c r="L354" i="14"/>
  <c r="K354" i="14"/>
  <c r="J354" i="14"/>
  <c r="I354" i="14"/>
  <c r="H354" i="14"/>
  <c r="G354" i="14"/>
  <c r="F354" i="14"/>
  <c r="E354" i="14"/>
  <c r="N347" i="14"/>
  <c r="L347" i="14"/>
  <c r="K347" i="14"/>
  <c r="J347" i="14"/>
  <c r="I347" i="14"/>
  <c r="H347" i="14"/>
  <c r="G347" i="14"/>
  <c r="F347" i="14"/>
  <c r="E347" i="14"/>
  <c r="M347" i="14" s="1"/>
  <c r="F61" i="11" s="1"/>
  <c r="G61" i="11" s="1"/>
  <c r="N337" i="14"/>
  <c r="N333" i="14" s="1"/>
  <c r="L337" i="14"/>
  <c r="K337" i="14"/>
  <c r="J337" i="14"/>
  <c r="I337" i="14"/>
  <c r="H337" i="14"/>
  <c r="G337" i="14"/>
  <c r="F337" i="14"/>
  <c r="E337" i="14"/>
  <c r="N334" i="14"/>
  <c r="L334" i="14"/>
  <c r="K334" i="14"/>
  <c r="J334" i="14"/>
  <c r="I334" i="14"/>
  <c r="H334" i="14"/>
  <c r="G334" i="14"/>
  <c r="F334" i="14"/>
  <c r="E334" i="14"/>
  <c r="N330" i="14"/>
  <c r="L330" i="14"/>
  <c r="K330" i="14"/>
  <c r="J330" i="14"/>
  <c r="I330" i="14"/>
  <c r="H330" i="14"/>
  <c r="G330" i="14"/>
  <c r="F330" i="14"/>
  <c r="E330" i="14"/>
  <c r="N321" i="14"/>
  <c r="N311" i="14" s="1"/>
  <c r="L321" i="14"/>
  <c r="K321" i="14"/>
  <c r="J321" i="14"/>
  <c r="I321" i="14"/>
  <c r="H321" i="14"/>
  <c r="G321" i="14"/>
  <c r="F321" i="14"/>
  <c r="E321" i="14"/>
  <c r="N312" i="14"/>
  <c r="I312" i="14"/>
  <c r="H312" i="14"/>
  <c r="H311" i="14" s="1"/>
  <c r="G312" i="14"/>
  <c r="F312" i="14"/>
  <c r="E312" i="14"/>
  <c r="N301" i="14"/>
  <c r="L301" i="14"/>
  <c r="K301" i="14"/>
  <c r="J301" i="14"/>
  <c r="I301" i="14"/>
  <c r="H301" i="14"/>
  <c r="G301" i="14"/>
  <c r="F301" i="14"/>
  <c r="E301" i="14"/>
  <c r="N296" i="14"/>
  <c r="L296" i="14"/>
  <c r="K296" i="14"/>
  <c r="J296" i="14"/>
  <c r="I296" i="14"/>
  <c r="H296" i="14"/>
  <c r="G296" i="14"/>
  <c r="F296" i="14"/>
  <c r="E296" i="14"/>
  <c r="N286" i="14"/>
  <c r="L286" i="14"/>
  <c r="K286" i="14"/>
  <c r="J286" i="14"/>
  <c r="I286" i="14"/>
  <c r="H286" i="14"/>
  <c r="G286" i="14"/>
  <c r="N277" i="14"/>
  <c r="L277" i="14"/>
  <c r="K277" i="14"/>
  <c r="J277" i="14"/>
  <c r="I277" i="14"/>
  <c r="H277" i="14"/>
  <c r="G277" i="14"/>
  <c r="F277" i="14"/>
  <c r="E277" i="14"/>
  <c r="N275" i="14"/>
  <c r="L275" i="14"/>
  <c r="K275" i="14"/>
  <c r="J275" i="14"/>
  <c r="I275" i="14"/>
  <c r="H275" i="14"/>
  <c r="G275" i="14"/>
  <c r="F275" i="14"/>
  <c r="E275" i="14"/>
  <c r="N268" i="14"/>
  <c r="L268" i="14"/>
  <c r="K268" i="14"/>
  <c r="J268" i="14"/>
  <c r="I268" i="14"/>
  <c r="H268" i="14"/>
  <c r="G268" i="14"/>
  <c r="F268" i="14"/>
  <c r="E268" i="14"/>
  <c r="N260" i="14"/>
  <c r="L260" i="14"/>
  <c r="K260" i="14"/>
  <c r="J260" i="14"/>
  <c r="I260" i="14"/>
  <c r="H260" i="14"/>
  <c r="G260" i="14"/>
  <c r="F260" i="14"/>
  <c r="E260" i="14"/>
  <c r="N253" i="14"/>
  <c r="L253" i="14"/>
  <c r="K253" i="14"/>
  <c r="J253" i="14"/>
  <c r="I253" i="14"/>
  <c r="H253" i="14"/>
  <c r="G253" i="14"/>
  <c r="G252" i="14" s="1"/>
  <c r="F253" i="14"/>
  <c r="E253" i="14"/>
  <c r="N242" i="14"/>
  <c r="L242" i="14"/>
  <c r="K242" i="14"/>
  <c r="J242" i="14"/>
  <c r="I242" i="14"/>
  <c r="H242" i="14"/>
  <c r="G242" i="14"/>
  <c r="F242" i="14"/>
  <c r="E242" i="14"/>
  <c r="N240" i="14"/>
  <c r="L240" i="14"/>
  <c r="K240" i="14"/>
  <c r="J240" i="14"/>
  <c r="I240" i="14"/>
  <c r="H240" i="14"/>
  <c r="G240" i="14"/>
  <c r="F240" i="14"/>
  <c r="E240" i="14"/>
  <c r="N233" i="14"/>
  <c r="L233" i="14"/>
  <c r="K233" i="14"/>
  <c r="J233" i="14"/>
  <c r="I233" i="14"/>
  <c r="H233" i="14"/>
  <c r="G233" i="14"/>
  <c r="F233" i="14"/>
  <c r="E233" i="14"/>
  <c r="N229" i="14"/>
  <c r="L229" i="14"/>
  <c r="K229" i="14"/>
  <c r="J229" i="14"/>
  <c r="I229" i="14"/>
  <c r="H229" i="14"/>
  <c r="F229" i="14"/>
  <c r="E229" i="14"/>
  <c r="N220" i="14"/>
  <c r="L220" i="14"/>
  <c r="K220" i="14"/>
  <c r="J220" i="14"/>
  <c r="I220" i="14"/>
  <c r="H220" i="14"/>
  <c r="G220" i="14"/>
  <c r="F220" i="14"/>
  <c r="E220" i="14"/>
  <c r="N210" i="14"/>
  <c r="L210" i="14"/>
  <c r="K210" i="14"/>
  <c r="J210" i="14"/>
  <c r="I210" i="14"/>
  <c r="H210" i="14"/>
  <c r="G210" i="14"/>
  <c r="F210" i="14"/>
  <c r="E210" i="14"/>
  <c r="N194" i="14"/>
  <c r="L194" i="14"/>
  <c r="K194" i="14"/>
  <c r="J194" i="14"/>
  <c r="I194" i="14"/>
  <c r="H194" i="14"/>
  <c r="G194" i="14"/>
  <c r="F194" i="14"/>
  <c r="E194" i="14"/>
  <c r="M194" i="14" s="1"/>
  <c r="F35" i="11" s="1"/>
  <c r="N183" i="14"/>
  <c r="L183" i="14"/>
  <c r="K183" i="14"/>
  <c r="J183" i="14"/>
  <c r="I183" i="14"/>
  <c r="H183" i="14"/>
  <c r="G183" i="14"/>
  <c r="F183" i="14"/>
  <c r="E183" i="14"/>
  <c r="N177" i="14"/>
  <c r="L177" i="14"/>
  <c r="K177" i="14"/>
  <c r="J177" i="14"/>
  <c r="I177" i="14"/>
  <c r="H177" i="14"/>
  <c r="G177" i="14"/>
  <c r="F177" i="14"/>
  <c r="E177" i="14"/>
  <c r="N167" i="14"/>
  <c r="L167" i="14"/>
  <c r="K167" i="14"/>
  <c r="J167" i="14"/>
  <c r="I167" i="14"/>
  <c r="H167" i="14"/>
  <c r="G167" i="14"/>
  <c r="F167" i="14"/>
  <c r="E167" i="14"/>
  <c r="N159" i="14"/>
  <c r="L159" i="14"/>
  <c r="K159" i="14"/>
  <c r="J159" i="14"/>
  <c r="I159" i="14"/>
  <c r="H159" i="14"/>
  <c r="G159" i="14"/>
  <c r="F159" i="14"/>
  <c r="E159" i="14"/>
  <c r="M159" i="14" s="1"/>
  <c r="F30" i="11" s="1"/>
  <c r="G30" i="11" s="1"/>
  <c r="N149" i="14"/>
  <c r="L149" i="14"/>
  <c r="K149" i="14"/>
  <c r="J149" i="14"/>
  <c r="I149" i="14"/>
  <c r="H149" i="14"/>
  <c r="G149" i="14"/>
  <c r="F149" i="14"/>
  <c r="E149" i="14"/>
  <c r="N139" i="14"/>
  <c r="L139" i="14"/>
  <c r="K139" i="14"/>
  <c r="J139" i="14"/>
  <c r="I139" i="14"/>
  <c r="H139" i="14"/>
  <c r="G139" i="14"/>
  <c r="F139" i="14"/>
  <c r="E139" i="14"/>
  <c r="N129" i="14"/>
  <c r="L129" i="14"/>
  <c r="K129" i="14"/>
  <c r="J129" i="14"/>
  <c r="I129" i="14"/>
  <c r="H129" i="14"/>
  <c r="G129" i="14"/>
  <c r="F129" i="14"/>
  <c r="E129" i="14"/>
  <c r="N119" i="14"/>
  <c r="L119" i="14"/>
  <c r="K119" i="14"/>
  <c r="J119" i="14"/>
  <c r="I119" i="14"/>
  <c r="H119" i="14"/>
  <c r="G119" i="14"/>
  <c r="F119" i="14"/>
  <c r="E119" i="14"/>
  <c r="N109" i="14"/>
  <c r="L109" i="14"/>
  <c r="K109" i="14"/>
  <c r="J109" i="14"/>
  <c r="I109" i="14"/>
  <c r="H109" i="14"/>
  <c r="G109" i="14"/>
  <c r="F109" i="14"/>
  <c r="E109" i="14"/>
  <c r="N98" i="14"/>
  <c r="L98" i="14"/>
  <c r="K98" i="14"/>
  <c r="J98" i="14"/>
  <c r="I98" i="14"/>
  <c r="H98" i="14"/>
  <c r="G98" i="14"/>
  <c r="F98" i="14"/>
  <c r="E98" i="14"/>
  <c r="N94" i="14"/>
  <c r="L94" i="14"/>
  <c r="K94" i="14"/>
  <c r="J94" i="14"/>
  <c r="I94" i="14"/>
  <c r="H94" i="14"/>
  <c r="G94" i="14"/>
  <c r="F94" i="14"/>
  <c r="E94" i="14"/>
  <c r="N88" i="14"/>
  <c r="L88" i="14"/>
  <c r="K88" i="14"/>
  <c r="J88" i="14"/>
  <c r="I88" i="14"/>
  <c r="H88" i="14"/>
  <c r="G88" i="14"/>
  <c r="F88" i="14"/>
  <c r="E88" i="14"/>
  <c r="N85" i="14"/>
  <c r="L85" i="14"/>
  <c r="K85" i="14"/>
  <c r="J85" i="14"/>
  <c r="I85" i="14"/>
  <c r="H85" i="14"/>
  <c r="G85" i="14"/>
  <c r="M85" i="14" s="1"/>
  <c r="F20" i="11" s="1"/>
  <c r="G20" i="11" s="1"/>
  <c r="F85" i="14"/>
  <c r="E85" i="14"/>
  <c r="N77" i="14"/>
  <c r="L77" i="14"/>
  <c r="K77" i="14"/>
  <c r="J77" i="14"/>
  <c r="I77" i="14"/>
  <c r="H77" i="14"/>
  <c r="G77" i="14"/>
  <c r="F77" i="14"/>
  <c r="E77" i="14"/>
  <c r="N67" i="14"/>
  <c r="L67" i="14"/>
  <c r="K67" i="14"/>
  <c r="J67" i="14"/>
  <c r="I67" i="14"/>
  <c r="H67" i="14"/>
  <c r="G67" i="14"/>
  <c r="F67" i="14"/>
  <c r="E67" i="14"/>
  <c r="N57" i="14"/>
  <c r="L57" i="14"/>
  <c r="K57" i="14"/>
  <c r="J57" i="14"/>
  <c r="I57" i="14"/>
  <c r="H57" i="14"/>
  <c r="G57" i="14"/>
  <c r="F57" i="14"/>
  <c r="E57" i="14"/>
  <c r="N53" i="14"/>
  <c r="L53" i="14"/>
  <c r="K53" i="14"/>
  <c r="J53" i="14"/>
  <c r="I53" i="14"/>
  <c r="H53" i="14"/>
  <c r="G53" i="14"/>
  <c r="F53" i="14"/>
  <c r="E53" i="14"/>
  <c r="N44" i="14"/>
  <c r="L44" i="14"/>
  <c r="K44" i="14"/>
  <c r="K43" i="14" s="1"/>
  <c r="J44" i="14"/>
  <c r="I44" i="14"/>
  <c r="H44" i="14"/>
  <c r="G44" i="14"/>
  <c r="F44" i="14"/>
  <c r="E44" i="14"/>
  <c r="N40" i="14"/>
  <c r="L40" i="14"/>
  <c r="K40" i="14"/>
  <c r="J40" i="14"/>
  <c r="I40" i="14"/>
  <c r="H40" i="14"/>
  <c r="G40" i="14"/>
  <c r="F40" i="14"/>
  <c r="E40" i="14"/>
  <c r="N38" i="14"/>
  <c r="L38" i="14"/>
  <c r="K38" i="14"/>
  <c r="J38" i="14"/>
  <c r="I38" i="14"/>
  <c r="H38" i="14"/>
  <c r="G38" i="14"/>
  <c r="F38" i="14"/>
  <c r="E38" i="14"/>
  <c r="N31" i="14"/>
  <c r="L31" i="14"/>
  <c r="K31" i="14"/>
  <c r="J31" i="14"/>
  <c r="I31" i="14"/>
  <c r="H31" i="14"/>
  <c r="G31" i="14"/>
  <c r="F31" i="14"/>
  <c r="E31" i="14"/>
  <c r="M31" i="14" s="1"/>
  <c r="F11" i="11" s="1"/>
  <c r="G11" i="11" s="1"/>
  <c r="N26" i="14"/>
  <c r="L26" i="14"/>
  <c r="K26" i="14"/>
  <c r="J26" i="14"/>
  <c r="I26" i="14"/>
  <c r="H26" i="14"/>
  <c r="G26" i="14"/>
  <c r="F26" i="14"/>
  <c r="E26" i="14"/>
  <c r="N17" i="14"/>
  <c r="L17" i="14"/>
  <c r="K17" i="14"/>
  <c r="J17" i="14"/>
  <c r="I17" i="14"/>
  <c r="H17" i="14"/>
  <c r="G17" i="14"/>
  <c r="F17" i="14"/>
  <c r="E17" i="14"/>
  <c r="C17" i="14"/>
  <c r="L12" i="14"/>
  <c r="K12" i="14"/>
  <c r="J12" i="14"/>
  <c r="I12" i="14"/>
  <c r="H12" i="14"/>
  <c r="G12" i="14"/>
  <c r="F12" i="14"/>
  <c r="L7" i="14"/>
  <c r="K7" i="14"/>
  <c r="J7" i="14"/>
  <c r="I7" i="14"/>
  <c r="H7" i="14"/>
  <c r="G7" i="14"/>
  <c r="F7" i="14"/>
  <c r="E7" i="14"/>
  <c r="C7" i="14"/>
  <c r="A2" i="12"/>
  <c r="A2" i="11"/>
  <c r="F53" i="10"/>
  <c r="G53" i="10" s="1"/>
  <c r="F50" i="10"/>
  <c r="G50" i="10" s="1"/>
  <c r="F39" i="10"/>
  <c r="G39" i="10" s="1"/>
  <c r="F35" i="10"/>
  <c r="G35" i="10" s="1"/>
  <c r="F25" i="10"/>
  <c r="G25" i="10" s="1"/>
  <c r="F20" i="10"/>
  <c r="G20" i="10" s="1"/>
  <c r="F19" i="10"/>
  <c r="G19" i="10" s="1"/>
  <c r="F18" i="10"/>
  <c r="G18" i="10" s="1"/>
  <c r="F17" i="10"/>
  <c r="F16" i="10"/>
  <c r="G16" i="10" s="1"/>
  <c r="F12" i="10"/>
  <c r="G12" i="10" s="1"/>
  <c r="F11" i="10"/>
  <c r="G11" i="10" s="1"/>
  <c r="F10" i="10"/>
  <c r="G10" i="10" s="1"/>
  <c r="F9" i="10"/>
  <c r="G9" i="10" s="1"/>
  <c r="C429" i="14"/>
  <c r="L424" i="14"/>
  <c r="K424" i="14"/>
  <c r="J424" i="14"/>
  <c r="I424" i="14"/>
  <c r="H424" i="14"/>
  <c r="E424" i="14"/>
  <c r="C424" i="14"/>
  <c r="C421" i="14"/>
  <c r="C418" i="14"/>
  <c r="C409" i="14"/>
  <c r="C400" i="14"/>
  <c r="C395" i="14"/>
  <c r="C389" i="14"/>
  <c r="C382" i="14"/>
  <c r="C381" i="14" s="1"/>
  <c r="C377" i="14"/>
  <c r="M377" i="14" s="1"/>
  <c r="F65" i="11" s="1"/>
  <c r="G65" i="11" s="1"/>
  <c r="C374" i="14"/>
  <c r="C364" i="14"/>
  <c r="C354" i="14"/>
  <c r="M354" i="14" s="1"/>
  <c r="F62" i="11" s="1"/>
  <c r="G62" i="11" s="1"/>
  <c r="C337" i="14"/>
  <c r="C334" i="14"/>
  <c r="C330" i="14"/>
  <c r="C321" i="14"/>
  <c r="C312" i="14"/>
  <c r="C301" i="14"/>
  <c r="C296" i="14"/>
  <c r="C286" i="14"/>
  <c r="C277" i="14"/>
  <c r="M277" i="14" s="1"/>
  <c r="F50" i="11" s="1"/>
  <c r="G50" i="11" s="1"/>
  <c r="C275" i="14"/>
  <c r="C268" i="14"/>
  <c r="L265" i="14"/>
  <c r="K265" i="14"/>
  <c r="J265" i="14"/>
  <c r="I265" i="14"/>
  <c r="H265" i="14"/>
  <c r="E265" i="14"/>
  <c r="M265" i="14" s="1"/>
  <c r="F47" i="11" s="1"/>
  <c r="G47" i="11" s="1"/>
  <c r="C265" i="14"/>
  <c r="C253" i="14"/>
  <c r="K248" i="14"/>
  <c r="J248" i="14"/>
  <c r="I248" i="14"/>
  <c r="H248" i="14"/>
  <c r="E248" i="14"/>
  <c r="C248" i="14"/>
  <c r="C242" i="14"/>
  <c r="C240" i="14"/>
  <c r="C233" i="14"/>
  <c r="C229" i="14"/>
  <c r="C220" i="14"/>
  <c r="C210" i="14"/>
  <c r="L204" i="14"/>
  <c r="L193" i="14" s="1"/>
  <c r="K204" i="14"/>
  <c r="K193" i="14" s="1"/>
  <c r="J204" i="14"/>
  <c r="I204" i="14"/>
  <c r="E204" i="14"/>
  <c r="C204" i="14"/>
  <c r="C194" i="14"/>
  <c r="C183" i="14"/>
  <c r="C177" i="14"/>
  <c r="C167" i="14"/>
  <c r="C159" i="14"/>
  <c r="C149" i="14"/>
  <c r="C139" i="14"/>
  <c r="M139" i="14" s="1"/>
  <c r="F28" i="11" s="1"/>
  <c r="G28" i="11" s="1"/>
  <c r="C129" i="14"/>
  <c r="C119" i="14"/>
  <c r="C109" i="14"/>
  <c r="M109" i="14" s="1"/>
  <c r="F25" i="11" s="1"/>
  <c r="C94" i="14"/>
  <c r="C43" i="14" s="1"/>
  <c r="C38" i="14"/>
  <c r="E67" i="11"/>
  <c r="E54" i="11"/>
  <c r="E44" i="11"/>
  <c r="E34" i="11"/>
  <c r="E24" i="11"/>
  <c r="E14" i="11"/>
  <c r="E59" i="10"/>
  <c r="G59" i="10" s="1"/>
  <c r="E44" i="10"/>
  <c r="E38" i="10"/>
  <c r="E33" i="10"/>
  <c r="E29" i="10"/>
  <c r="E23" i="10"/>
  <c r="E21" i="10"/>
  <c r="E6" i="10"/>
  <c r="E381" i="14"/>
  <c r="C77" i="10"/>
  <c r="I381" i="14"/>
  <c r="M364" i="14"/>
  <c r="F63" i="11" s="1"/>
  <c r="G63" i="11" s="1"/>
  <c r="M334" i="14"/>
  <c r="F59" i="11" s="1"/>
  <c r="CV105" i="32"/>
  <c r="CV37" i="32"/>
  <c r="CV41" i="32"/>
  <c r="E399" i="14"/>
  <c r="M418" i="14"/>
  <c r="F70" i="11" s="1"/>
  <c r="G70" i="11" s="1"/>
  <c r="L333" i="14"/>
  <c r="H333" i="14"/>
  <c r="M268" i="14"/>
  <c r="F48" i="11" s="1"/>
  <c r="G48" i="11" s="1"/>
  <c r="M220" i="14"/>
  <c r="F38" i="11" s="1"/>
  <c r="G38" i="11" s="1"/>
  <c r="L6" i="14"/>
  <c r="G58" i="10"/>
  <c r="F57" i="10"/>
  <c r="G57" i="10" s="1"/>
  <c r="F43" i="10"/>
  <c r="G43" i="10" s="1"/>
  <c r="F41" i="10"/>
  <c r="G41" i="10" s="1"/>
  <c r="G40" i="10"/>
  <c r="F32" i="10"/>
  <c r="G32" i="10" s="1"/>
  <c r="F44" i="24"/>
  <c r="F133" i="24"/>
  <c r="F90" i="24"/>
  <c r="F5" i="24"/>
  <c r="E28" i="38"/>
  <c r="AQ109" i="32"/>
  <c r="CV32" i="32"/>
  <c r="CV98" i="32"/>
  <c r="D311" i="14"/>
  <c r="M382" i="14"/>
  <c r="M275" i="14"/>
  <c r="F49" i="11" s="1"/>
  <c r="G49" i="11" s="1"/>
  <c r="C287" i="12"/>
  <c r="C279" i="12"/>
  <c r="C59" i="12"/>
  <c r="F24" i="10"/>
  <c r="F59" i="10"/>
  <c r="C74" i="10" s="1"/>
  <c r="F108" i="14" l="1"/>
  <c r="G43" i="14"/>
  <c r="C76" i="10"/>
  <c r="F46" i="10"/>
  <c r="G46" i="10" s="1"/>
  <c r="M178" i="47"/>
  <c r="M7" i="47"/>
  <c r="S11" i="47"/>
  <c r="S176" i="47" s="1"/>
  <c r="R176" i="47"/>
  <c r="K178" i="47"/>
  <c r="Q178" i="47"/>
  <c r="N178" i="47"/>
  <c r="R8" i="47"/>
  <c r="C259" i="12"/>
  <c r="F49" i="10"/>
  <c r="G42" i="10"/>
  <c r="F38" i="10"/>
  <c r="D29" i="46"/>
  <c r="E6" i="45"/>
  <c r="E39" i="45"/>
  <c r="M240" i="14"/>
  <c r="F41" i="11" s="1"/>
  <c r="G41" i="11" s="1"/>
  <c r="M296" i="14"/>
  <c r="F52" i="11" s="1"/>
  <c r="G52" i="11" s="1"/>
  <c r="E6" i="14"/>
  <c r="N6" i="14"/>
  <c r="F311" i="14"/>
  <c r="E333" i="14"/>
  <c r="F149" i="24"/>
  <c r="M253" i="14"/>
  <c r="F45" i="11" s="1"/>
  <c r="G45" i="11" s="1"/>
  <c r="M119" i="14"/>
  <c r="F26" i="11" s="1"/>
  <c r="G26" i="11" s="1"/>
  <c r="M183" i="14"/>
  <c r="F33" i="11" s="1"/>
  <c r="G33" i="11" s="1"/>
  <c r="M210" i="14"/>
  <c r="F37" i="11" s="1"/>
  <c r="G37" i="11" s="1"/>
  <c r="M330" i="14"/>
  <c r="F57" i="11" s="1"/>
  <c r="G57" i="11" s="1"/>
  <c r="I6" i="14"/>
  <c r="K108" i="14"/>
  <c r="F193" i="14"/>
  <c r="I333" i="14"/>
  <c r="CV91" i="32"/>
  <c r="CV25" i="32"/>
  <c r="C6" i="14"/>
  <c r="M129" i="14"/>
  <c r="F27" i="11" s="1"/>
  <c r="G27" i="11" s="1"/>
  <c r="M374" i="14"/>
  <c r="F64" i="11" s="1"/>
  <c r="G64" i="11" s="1"/>
  <c r="M429" i="14"/>
  <c r="F74" i="11" s="1"/>
  <c r="G74" i="11" s="1"/>
  <c r="J6" i="14"/>
  <c r="M44" i="14"/>
  <c r="F15" i="11" s="1"/>
  <c r="H108" i="14"/>
  <c r="G311" i="14"/>
  <c r="F333" i="14"/>
  <c r="J333" i="14"/>
  <c r="J381" i="14"/>
  <c r="CV40" i="32"/>
  <c r="M424" i="14"/>
  <c r="F72" i="11" s="1"/>
  <c r="G72" i="11" s="1"/>
  <c r="F252" i="14"/>
  <c r="K333" i="14"/>
  <c r="D333" i="14"/>
  <c r="C29" i="46"/>
  <c r="F399" i="14"/>
  <c r="D252" i="14"/>
  <c r="E75" i="11"/>
  <c r="M17" i="14"/>
  <c r="F9" i="11" s="1"/>
  <c r="G9" i="11" s="1"/>
  <c r="G6" i="14"/>
  <c r="H6" i="14"/>
  <c r="M40" i="14"/>
  <c r="F13" i="11" s="1"/>
  <c r="G13" i="11" s="1"/>
  <c r="E43" i="14"/>
  <c r="N43" i="14"/>
  <c r="L43" i="14"/>
  <c r="M98" i="14"/>
  <c r="F23" i="11" s="1"/>
  <c r="G23" i="11" s="1"/>
  <c r="J108" i="14"/>
  <c r="I108" i="14"/>
  <c r="M177" i="14"/>
  <c r="F32" i="11" s="1"/>
  <c r="G32" i="11" s="1"/>
  <c r="I193" i="14"/>
  <c r="M229" i="14"/>
  <c r="F39" i="11" s="1"/>
  <c r="G39" i="11" s="1"/>
  <c r="M233" i="14"/>
  <c r="F40" i="11" s="1"/>
  <c r="G40" i="11" s="1"/>
  <c r="G193" i="14"/>
  <c r="N193" i="14"/>
  <c r="E252" i="14"/>
  <c r="K252" i="14"/>
  <c r="J252" i="14"/>
  <c r="N252" i="14"/>
  <c r="M321" i="14"/>
  <c r="F56" i="11" s="1"/>
  <c r="G56" i="11" s="1"/>
  <c r="E311" i="14"/>
  <c r="K311" i="14"/>
  <c r="L311" i="14"/>
  <c r="M337" i="14"/>
  <c r="F60" i="11" s="1"/>
  <c r="G60" i="11" s="1"/>
  <c r="F381" i="14"/>
  <c r="G381" i="14"/>
  <c r="L381" i="14"/>
  <c r="N381" i="14"/>
  <c r="M395" i="14"/>
  <c r="K381" i="14"/>
  <c r="H399" i="14"/>
  <c r="K399" i="14"/>
  <c r="L399" i="14"/>
  <c r="G399" i="14"/>
  <c r="M421" i="14"/>
  <c r="F71" i="11" s="1"/>
  <c r="G71" i="11" s="1"/>
  <c r="J399" i="14"/>
  <c r="M426" i="14"/>
  <c r="F73" i="11" s="1"/>
  <c r="G73" i="11" s="1"/>
  <c r="CV12" i="32"/>
  <c r="CV21" i="32"/>
  <c r="CV39" i="32"/>
  <c r="CV48" i="32"/>
  <c r="CV66" i="32"/>
  <c r="CV69" i="32"/>
  <c r="CV79" i="32"/>
  <c r="CV106" i="32"/>
  <c r="M286" i="14"/>
  <c r="F51" i="11" s="1"/>
  <c r="G51" i="11" s="1"/>
  <c r="J311" i="14"/>
  <c r="C31" i="12"/>
  <c r="C181" i="12"/>
  <c r="D43" i="14"/>
  <c r="D108" i="14"/>
  <c r="D381" i="14"/>
  <c r="C6" i="43"/>
  <c r="C155" i="43" s="1"/>
  <c r="D6" i="43"/>
  <c r="C80" i="43"/>
  <c r="D80" i="43"/>
  <c r="D26" i="44"/>
  <c r="C6" i="45"/>
  <c r="G25" i="11"/>
  <c r="G59" i="11"/>
  <c r="C252" i="14"/>
  <c r="C311" i="14"/>
  <c r="G24" i="10"/>
  <c r="E61" i="10"/>
  <c r="M38" i="14"/>
  <c r="F12" i="11" s="1"/>
  <c r="G12" i="11" s="1"/>
  <c r="M242" i="14"/>
  <c r="F42" i="11" s="1"/>
  <c r="G42" i="11" s="1"/>
  <c r="L108" i="14"/>
  <c r="I311" i="14"/>
  <c r="I43" i="14"/>
  <c r="E108" i="14"/>
  <c r="N108" i="14"/>
  <c r="N432" i="14" s="1"/>
  <c r="C82" i="11"/>
  <c r="G17" i="10"/>
  <c r="F15" i="10"/>
  <c r="K6" i="14"/>
  <c r="J193" i="14"/>
  <c r="M57" i="14"/>
  <c r="F17" i="11" s="1"/>
  <c r="G17" i="11" s="1"/>
  <c r="G35" i="11"/>
  <c r="C193" i="14"/>
  <c r="C108" i="14"/>
  <c r="M312" i="14"/>
  <c r="F55" i="11" s="1"/>
  <c r="M204" i="14"/>
  <c r="F36" i="11" s="1"/>
  <c r="G36" i="11" s="1"/>
  <c r="M7" i="14"/>
  <c r="F7" i="11" s="1"/>
  <c r="J43" i="14"/>
  <c r="L252" i="14"/>
  <c r="C399" i="14"/>
  <c r="M400" i="14"/>
  <c r="F68" i="11" s="1"/>
  <c r="G15" i="11"/>
  <c r="M77" i="14"/>
  <c r="F19" i="11" s="1"/>
  <c r="G19" i="11" s="1"/>
  <c r="F43" i="14"/>
  <c r="G108" i="14"/>
  <c r="M26" i="14"/>
  <c r="F10" i="11" s="1"/>
  <c r="G10" i="11" s="1"/>
  <c r="BO65" i="32"/>
  <c r="CV65" i="32" s="1"/>
  <c r="M88" i="14"/>
  <c r="F21" i="11" s="1"/>
  <c r="G21" i="11" s="1"/>
  <c r="BO94" i="32"/>
  <c r="CV94" i="32" s="1"/>
  <c r="D6" i="14"/>
  <c r="E80" i="43"/>
  <c r="D39" i="45"/>
  <c r="M167" i="14"/>
  <c r="F31" i="11" s="1"/>
  <c r="G31" i="11" s="1"/>
  <c r="M409" i="14"/>
  <c r="F69" i="11" s="1"/>
  <c r="G69" i="11" s="1"/>
  <c r="E193" i="14"/>
  <c r="BO14" i="32"/>
  <c r="CV17" i="32"/>
  <c r="CV44" i="32"/>
  <c r="BO81" i="32"/>
  <c r="CV81" i="32" s="1"/>
  <c r="CV84" i="32"/>
  <c r="C167" i="12"/>
  <c r="F28" i="10" s="1"/>
  <c r="G28" i="10" s="1"/>
  <c r="M301" i="14"/>
  <c r="F53" i="11" s="1"/>
  <c r="G53" i="11" s="1"/>
  <c r="E6" i="43"/>
  <c r="M149" i="14"/>
  <c r="F29" i="11" s="1"/>
  <c r="G29" i="11" s="1"/>
  <c r="G333" i="14"/>
  <c r="I399" i="14"/>
  <c r="CV8" i="32"/>
  <c r="CV15" i="32"/>
  <c r="CV18" i="32"/>
  <c r="CV38" i="32"/>
  <c r="CV45" i="32"/>
  <c r="CV63" i="32"/>
  <c r="CV72" i="32"/>
  <c r="CV82" i="32"/>
  <c r="CV85" i="32"/>
  <c r="CV88" i="32"/>
  <c r="M260" i="14"/>
  <c r="F46" i="11" s="1"/>
  <c r="C54" i="12"/>
  <c r="F22" i="10"/>
  <c r="CV42" i="32"/>
  <c r="M94" i="14"/>
  <c r="F22" i="11" s="1"/>
  <c r="G22" i="11" s="1"/>
  <c r="I252" i="14"/>
  <c r="H252" i="14"/>
  <c r="BO28" i="32"/>
  <c r="CV28" i="32" s="1"/>
  <c r="CV35" i="32"/>
  <c r="BO57" i="32"/>
  <c r="CV57" i="32"/>
  <c r="CV60" i="32"/>
  <c r="M53" i="14"/>
  <c r="F16" i="11" s="1"/>
  <c r="G16" i="11" s="1"/>
  <c r="C333" i="14"/>
  <c r="F45" i="10"/>
  <c r="H193" i="14"/>
  <c r="CV36" i="32"/>
  <c r="CV58" i="32"/>
  <c r="CV61" i="32"/>
  <c r="CV89" i="32"/>
  <c r="D6" i="45"/>
  <c r="B29" i="46"/>
  <c r="CV9" i="32"/>
  <c r="CV29" i="32"/>
  <c r="BO73" i="32"/>
  <c r="CV73" i="32"/>
  <c r="CV76" i="32"/>
  <c r="BO99" i="32"/>
  <c r="CV99" i="32" s="1"/>
  <c r="CV102" i="32"/>
  <c r="M67" i="14"/>
  <c r="F18" i="11" s="1"/>
  <c r="G18" i="11" s="1"/>
  <c r="D193" i="14"/>
  <c r="CV10" i="32"/>
  <c r="CV13" i="32"/>
  <c r="BO22" i="32"/>
  <c r="CV22" i="32" s="1"/>
  <c r="CV26" i="32"/>
  <c r="CV33" i="32"/>
  <c r="BO49" i="32"/>
  <c r="CV49" i="32" s="1"/>
  <c r="CV52" i="32"/>
  <c r="CV74" i="32"/>
  <c r="CV77" i="32"/>
  <c r="CV80" i="32"/>
  <c r="CV100" i="32"/>
  <c r="CV103" i="32"/>
  <c r="CV108" i="32"/>
  <c r="M12" i="14"/>
  <c r="F8" i="11" s="1"/>
  <c r="G8" i="11" s="1"/>
  <c r="F55" i="10"/>
  <c r="BO97" i="32"/>
  <c r="CV97" i="32" s="1"/>
  <c r="H43" i="14"/>
  <c r="BO68" i="32"/>
  <c r="CV68" i="32" s="1"/>
  <c r="C210" i="12"/>
  <c r="M248" i="14"/>
  <c r="F43" i="11" s="1"/>
  <c r="G43" i="11" s="1"/>
  <c r="C39" i="45"/>
  <c r="M6" i="14" l="1"/>
  <c r="R7" i="47"/>
  <c r="R178" i="47"/>
  <c r="S8" i="47"/>
  <c r="S7" i="47" s="1"/>
  <c r="G432" i="14"/>
  <c r="K432" i="14"/>
  <c r="C89" i="11" s="1"/>
  <c r="F58" i="11"/>
  <c r="G58" i="11" s="1"/>
  <c r="C75" i="10"/>
  <c r="G38" i="10"/>
  <c r="D155" i="43"/>
  <c r="M381" i="14"/>
  <c r="F66" i="11" s="1"/>
  <c r="C73" i="45"/>
  <c r="H432" i="14"/>
  <c r="L432" i="14"/>
  <c r="C93" i="11" s="1"/>
  <c r="E73" i="45"/>
  <c r="G49" i="10"/>
  <c r="F48" i="10"/>
  <c r="G48" i="10" s="1"/>
  <c r="F432" i="14"/>
  <c r="C83" i="11"/>
  <c r="G66" i="11"/>
  <c r="BO109" i="32"/>
  <c r="E155" i="43"/>
  <c r="D432" i="14"/>
  <c r="C90" i="11" s="1"/>
  <c r="E432" i="14"/>
  <c r="I432" i="14"/>
  <c r="M311" i="14"/>
  <c r="F30" i="10"/>
  <c r="C180" i="12"/>
  <c r="F13" i="10"/>
  <c r="C6" i="12"/>
  <c r="CV14" i="32"/>
  <c r="M399" i="14"/>
  <c r="M193" i="14"/>
  <c r="G15" i="10"/>
  <c r="F44" i="10"/>
  <c r="G45" i="10"/>
  <c r="G46" i="11"/>
  <c r="F44" i="11"/>
  <c r="C432" i="14"/>
  <c r="C88" i="11" s="1"/>
  <c r="F34" i="11"/>
  <c r="G34" i="11" s="1"/>
  <c r="M43" i="14"/>
  <c r="D73" i="45"/>
  <c r="CV109" i="32"/>
  <c r="J432" i="14"/>
  <c r="C92" i="11" s="1"/>
  <c r="F24" i="11"/>
  <c r="G24" i="11" s="1"/>
  <c r="C209" i="12"/>
  <c r="F34" i="10"/>
  <c r="M333" i="14"/>
  <c r="F6" i="11"/>
  <c r="G7" i="11"/>
  <c r="F23" i="10"/>
  <c r="G23" i="10" s="1"/>
  <c r="F14" i="11"/>
  <c r="G14" i="11" s="1"/>
  <c r="G55" i="11"/>
  <c r="F54" i="11"/>
  <c r="G54" i="11" s="1"/>
  <c r="G55" i="10"/>
  <c r="C78" i="10"/>
  <c r="C69" i="10"/>
  <c r="F21" i="10"/>
  <c r="G21" i="10" s="1"/>
  <c r="G22" i="10"/>
  <c r="G68" i="11"/>
  <c r="F67" i="11"/>
  <c r="M108" i="14"/>
  <c r="C58" i="12"/>
  <c r="C295" i="12" s="1"/>
  <c r="M252" i="14"/>
  <c r="S178" i="47" l="1"/>
  <c r="S187" i="47" s="1"/>
  <c r="S189" i="47" s="1"/>
  <c r="C91" i="11"/>
  <c r="C94" i="11" s="1"/>
  <c r="D92" i="11" s="1"/>
  <c r="G13" i="10"/>
  <c r="G6" i="10"/>
  <c r="F29" i="10"/>
  <c r="G29" i="10" s="1"/>
  <c r="G30" i="10"/>
  <c r="G34" i="10"/>
  <c r="F33" i="10"/>
  <c r="G33" i="10" s="1"/>
  <c r="C80" i="11"/>
  <c r="G44" i="11"/>
  <c r="C68" i="10"/>
  <c r="G44" i="10"/>
  <c r="M432" i="14"/>
  <c r="G6" i="11"/>
  <c r="C79" i="11"/>
  <c r="F75" i="11"/>
  <c r="G75" i="11" s="1"/>
  <c r="F61" i="10"/>
  <c r="G61" i="10" s="1"/>
  <c r="C81" i="11"/>
  <c r="G67" i="11"/>
  <c r="C67" i="10" l="1"/>
  <c r="C73" i="10"/>
  <c r="D88" i="11"/>
  <c r="D91" i="11"/>
  <c r="C70" i="10"/>
  <c r="D69" i="10" s="1"/>
  <c r="C79" i="10"/>
  <c r="D93" i="11"/>
  <c r="D89" i="11"/>
  <c r="D90" i="11"/>
  <c r="C84" i="11"/>
  <c r="D80" i="11" s="1"/>
  <c r="D79" i="11" l="1"/>
  <c r="D94" i="11"/>
  <c r="D76" i="10"/>
  <c r="D77" i="10"/>
  <c r="D74" i="10"/>
  <c r="D75" i="10"/>
  <c r="D78" i="10"/>
  <c r="D68" i="10"/>
  <c r="D82" i="11"/>
  <c r="D83" i="11"/>
  <c r="D81" i="11"/>
  <c r="D73" i="10"/>
  <c r="D67" i="10"/>
  <c r="D70" i="10" l="1"/>
  <c r="D79" i="10"/>
  <c r="D84" i="11"/>
</calcChain>
</file>

<file path=xl/comments1.xml><?xml version="1.0" encoding="utf-8"?>
<comments xmlns="http://schemas.openxmlformats.org/spreadsheetml/2006/main">
  <authors>
    <author>laura.uribe</author>
  </authors>
  <commentList>
    <comment ref="A1" authorId="0">
      <text>
        <r>
          <rPr>
            <b/>
            <sz val="11"/>
            <color indexed="81"/>
            <rFont val="Tahoma"/>
            <family val="2"/>
          </rPr>
          <t>Etapa de la planeación vinculado con los objetivos del  Plan Municipal de Desarrollo (PMD)</t>
        </r>
        <r>
          <rPr>
            <sz val="10"/>
            <color indexed="81"/>
            <rFont val="Tahoma"/>
            <family val="2"/>
          </rPr>
          <t xml:space="preserve">
</t>
        </r>
      </text>
    </comment>
  </commentList>
</comments>
</file>

<file path=xl/comments10.xml><?xml version="1.0" encoding="utf-8"?>
<comments xmlns="http://schemas.openxmlformats.org/spreadsheetml/2006/main">
  <authors>
    <author>Manuel Fonseca Villaseñor</author>
  </authors>
  <commentList>
    <comment ref="A4" authorId="0">
      <text>
        <r>
          <rPr>
            <b/>
            <sz val="14"/>
            <color indexed="9"/>
            <rFont val="Calibri"/>
            <family val="2"/>
          </rPr>
          <t>C</t>
        </r>
        <r>
          <rPr>
            <sz val="14"/>
            <color indexed="9"/>
            <rFont val="Calibri"/>
            <family val="2"/>
          </rPr>
          <t>lasificación</t>
        </r>
        <r>
          <rPr>
            <b/>
            <sz val="14"/>
            <color indexed="9"/>
            <rFont val="Calibri"/>
            <family val="2"/>
          </rPr>
          <t xml:space="preserve"> A</t>
        </r>
        <r>
          <rPr>
            <sz val="14"/>
            <color indexed="9"/>
            <rFont val="Calibri"/>
            <family val="2"/>
          </rPr>
          <t>dministrativa</t>
        </r>
      </text>
    </comment>
    <comment ref="B4" authorId="0">
      <text>
        <r>
          <rPr>
            <b/>
            <sz val="14"/>
            <color indexed="9"/>
            <rFont val="Calibri"/>
            <family val="2"/>
          </rPr>
          <t>U</t>
        </r>
        <r>
          <rPr>
            <sz val="14"/>
            <color indexed="9"/>
            <rFont val="Calibri"/>
            <family val="2"/>
          </rPr>
          <t>nidad</t>
        </r>
        <r>
          <rPr>
            <b/>
            <sz val="14"/>
            <color indexed="9"/>
            <rFont val="Calibri"/>
            <family val="2"/>
          </rPr>
          <t xml:space="preserve"> A</t>
        </r>
        <r>
          <rPr>
            <sz val="14"/>
            <color indexed="9"/>
            <rFont val="Calibri"/>
            <family val="2"/>
          </rPr>
          <t>dministrativa</t>
        </r>
      </text>
    </comment>
  </commentList>
</comments>
</file>

<file path=xl/comments11.xml><?xml version="1.0" encoding="utf-8"?>
<comments xmlns="http://schemas.openxmlformats.org/spreadsheetml/2006/main">
  <authors>
    <author>laura.uribe</author>
  </authors>
  <commentList>
    <comment ref="A1" authorId="0">
      <text>
        <r>
          <rPr>
            <sz val="11"/>
            <color indexed="81"/>
            <rFont val="Tahoma"/>
            <family val="2"/>
          </rPr>
          <t xml:space="preserve">Art. 61 Fracc. II "Presupuestos de Egresos, inciso a) " Las prioridades de gasto, los programas y proyectos, así como la distribución del presupuesto, </t>
        </r>
        <r>
          <rPr>
            <b/>
            <u/>
            <sz val="11"/>
            <color indexed="81"/>
            <rFont val="Tahoma"/>
            <family val="2"/>
          </rPr>
          <t xml:space="preserve">detallando el gasto en servicios personales, incluyendo el analítico de plazas y desgosando cada una de las remuneraciones; </t>
        </r>
        <r>
          <rPr>
            <sz val="11"/>
            <color indexed="81"/>
            <rFont val="Tahoma"/>
            <family val="2"/>
          </rPr>
          <t>.....</t>
        </r>
        <r>
          <rPr>
            <sz val="10"/>
            <color indexed="81"/>
            <rFont val="Tahoma"/>
            <family val="2"/>
          </rPr>
          <t xml:space="preserve">
</t>
        </r>
      </text>
    </comment>
  </commentList>
</comments>
</file>

<file path=xl/comments12.xml><?xml version="1.0" encoding="utf-8"?>
<comments xmlns="http://schemas.openxmlformats.org/spreadsheetml/2006/main">
  <authors>
    <author>Manuel Fonseca Villaseñor</author>
    <author>Laura Uribe Quintero</author>
  </authors>
  <commentList>
    <comment ref="A2" authorId="0">
      <text>
        <r>
          <rPr>
            <b/>
            <sz val="14"/>
            <color indexed="9"/>
            <rFont val="Calibri"/>
            <family val="2"/>
          </rPr>
          <t>FUENTE DE FINANCIAMIENTO</t>
        </r>
      </text>
    </comment>
    <comment ref="B4" authorId="1">
      <text>
        <r>
          <rPr>
            <sz val="9"/>
            <color indexed="81"/>
            <rFont val="Tahoma"/>
            <family val="2"/>
          </rPr>
          <t>Son los ingresos que se obtienen por</t>
        </r>
        <r>
          <rPr>
            <b/>
            <sz val="9"/>
            <color indexed="81"/>
            <rFont val="Tahoma"/>
            <family val="2"/>
          </rPr>
          <t>:</t>
        </r>
        <r>
          <rPr>
            <b/>
            <u/>
            <sz val="9"/>
            <color indexed="81"/>
            <rFont val="Tahoma"/>
            <family val="2"/>
          </rPr>
          <t xml:space="preserve"> impuestos, contribuciones de mejora, derechos,</t>
        </r>
        <r>
          <rPr>
            <b/>
            <sz val="9"/>
            <color indexed="81"/>
            <rFont val="Tahoma"/>
            <family val="2"/>
          </rPr>
          <t xml:space="preserve"> </t>
        </r>
        <r>
          <rPr>
            <sz val="9"/>
            <color indexed="81"/>
            <rFont val="Tahoma"/>
            <family val="2"/>
          </rPr>
          <t xml:space="preserve">contribuciones distintas a las anteriores causadas en ejercicios fiscales anteriores pendientes de liquidación o pago, </t>
        </r>
        <r>
          <rPr>
            <b/>
            <u/>
            <sz val="9"/>
            <color indexed="81"/>
            <rFont val="Tahoma"/>
            <family val="2"/>
          </rPr>
          <t xml:space="preserve">productos y aprovechamientos; </t>
        </r>
        <r>
          <rPr>
            <sz val="9"/>
            <color indexed="81"/>
            <rFont val="Tahoma"/>
            <family val="2"/>
          </rPr>
          <t xml:space="preserve">cuotas y </t>
        </r>
        <r>
          <rPr>
            <b/>
            <u/>
            <sz val="9"/>
            <color indexed="81"/>
            <rFont val="Tahoma"/>
            <family val="2"/>
          </rPr>
          <t>aportaciones de seguridad social,</t>
        </r>
        <r>
          <rPr>
            <sz val="9"/>
            <color indexed="81"/>
            <rFont val="Tahoma"/>
            <family val="2"/>
          </rPr>
          <t xml:space="preserve"> </t>
        </r>
        <r>
          <rPr>
            <b/>
            <u/>
            <sz val="9"/>
            <color indexed="81"/>
            <rFont val="Tahoma"/>
            <family val="2"/>
          </rPr>
          <t xml:space="preserve">asignaciones y transferencias presupuestarias a: </t>
        </r>
        <r>
          <rPr>
            <sz val="9"/>
            <color indexed="81"/>
            <rFont val="Tahoma"/>
            <family val="2"/>
          </rPr>
          <t xml:space="preserve">los poderes ejecutivo, legislativo y judicial y organismos autónomos, asi como las entidades paraestatales federales, estatales y </t>
        </r>
        <r>
          <rPr>
            <b/>
            <u/>
            <sz val="9"/>
            <color indexed="81"/>
            <rFont val="Tahoma"/>
            <family val="2"/>
          </rPr>
          <t>municipales</t>
        </r>
        <r>
          <rPr>
            <sz val="9"/>
            <color indexed="81"/>
            <rFont val="Tahoma"/>
            <family val="2"/>
          </rPr>
          <t xml:space="preserve">
</t>
        </r>
      </text>
    </comment>
    <comment ref="B12" authorId="1">
      <text>
        <r>
          <rPr>
            <sz val="9"/>
            <color indexed="81"/>
            <rFont val="Tahoma"/>
            <family val="2"/>
          </rPr>
          <t xml:space="preserve">Son los recursos provenientes de </t>
        </r>
        <r>
          <rPr>
            <b/>
            <u/>
            <sz val="9"/>
            <color indexed="81"/>
            <rFont val="Tahoma"/>
            <family val="2"/>
          </rPr>
          <t xml:space="preserve">obligaciones contraídas con acreedores nacionales  </t>
        </r>
        <r>
          <rPr>
            <sz val="9"/>
            <color indexed="81"/>
            <rFont val="Tahoma"/>
            <family val="2"/>
          </rPr>
          <t xml:space="preserve">y pagaderos dentro del país en moneda nacional
</t>
        </r>
      </text>
    </comment>
    <comment ref="B17" authorId="1">
      <text>
        <r>
          <rPr>
            <b/>
            <u/>
            <sz val="9"/>
            <color indexed="81"/>
            <rFont val="Tahoma"/>
            <family val="2"/>
          </rPr>
          <t xml:space="preserve">Recursos "generados" por los  </t>
        </r>
        <r>
          <rPr>
            <sz val="9"/>
            <color indexed="81"/>
            <rFont val="Tahoma"/>
            <family val="2"/>
          </rPr>
          <t xml:space="preserve">poderes legislativo, judicial y </t>
        </r>
        <r>
          <rPr>
            <b/>
            <u/>
            <sz val="9"/>
            <color indexed="81"/>
            <rFont val="Tahoma"/>
            <family val="2"/>
          </rPr>
          <t xml:space="preserve">organismos autónomos y municipios </t>
        </r>
        <r>
          <rPr>
            <sz val="9"/>
            <color indexed="81"/>
            <rFont val="Tahoma"/>
            <family val="2"/>
          </rPr>
          <t xml:space="preserve"> así como las </t>
        </r>
        <r>
          <rPr>
            <b/>
            <u/>
            <sz val="9"/>
            <color indexed="81"/>
            <rFont val="Tahoma"/>
            <family val="2"/>
          </rPr>
          <t>entidades paraestatales o paramunicipales respectivas ……..</t>
        </r>
        <r>
          <rPr>
            <sz val="9"/>
            <color indexed="81"/>
            <rFont val="Tahoma"/>
            <family val="2"/>
          </rPr>
          <t xml:space="preserve">
</t>
        </r>
      </text>
    </comment>
    <comment ref="B19" authorId="1">
      <text>
        <r>
          <rPr>
            <sz val="9"/>
            <color indexed="81"/>
            <rFont val="Tahoma"/>
            <family val="2"/>
          </rPr>
          <t xml:space="preserve">Son los recursos por </t>
        </r>
        <r>
          <rPr>
            <b/>
            <u/>
            <sz val="9"/>
            <color indexed="81"/>
            <rFont val="Tahoma"/>
            <family val="2"/>
          </rPr>
          <t xml:space="preserve">subsidios, asignaciones presupuestarias y fondos derivados de la Ley de Ingresos de la Federación o del Presupuesto de Egresos de la Federación, y que se destinan a los gobiernos Estatales o Municipales
</t>
        </r>
        <r>
          <rPr>
            <sz val="9"/>
            <color indexed="81"/>
            <rFont val="Tahoma"/>
            <family val="2"/>
          </rPr>
          <t xml:space="preserve">
</t>
        </r>
      </text>
    </comment>
    <comment ref="B27" authorId="1">
      <text>
        <r>
          <rPr>
            <b/>
            <sz val="9"/>
            <color indexed="81"/>
            <rFont val="Tahoma"/>
            <family val="2"/>
          </rPr>
          <t xml:space="preserve">Son los recursos por </t>
        </r>
        <r>
          <rPr>
            <b/>
            <u/>
            <sz val="9"/>
            <color indexed="81"/>
            <rFont val="Tahoma"/>
            <family val="2"/>
          </rPr>
          <t>Subsidios, asignaciones presupuestarias y fondos derivados de la ley de Ingresos Estatal o Presupuesto de Egresos Estatal</t>
        </r>
        <r>
          <rPr>
            <sz val="9"/>
            <color indexed="81"/>
            <rFont val="Tahoma"/>
            <family val="2"/>
          </rPr>
          <t xml:space="preserve">
y que se destinan a los gobiernos Municipales.</t>
        </r>
      </text>
    </comment>
    <comment ref="B32" authorId="1">
      <text>
        <r>
          <rPr>
            <b/>
            <sz val="9"/>
            <color indexed="81"/>
            <rFont val="Tahoma"/>
            <family val="2"/>
          </rPr>
          <t xml:space="preserve">Son los recursos provenientes del sector privado, de fondos internacionales y otros no comprendidos en los numerales anteriores
</t>
        </r>
        <r>
          <rPr>
            <sz val="9"/>
            <color indexed="81"/>
            <rFont val="Tahoma"/>
            <family val="2"/>
          </rPr>
          <t xml:space="preserve">
</t>
        </r>
      </text>
    </comment>
  </commentList>
</comments>
</file>

<file path=xl/comments2.xml><?xml version="1.0" encoding="utf-8"?>
<comments xmlns="http://schemas.openxmlformats.org/spreadsheetml/2006/main">
  <authors>
    <author>laura.uribe</author>
  </authors>
  <commentList>
    <comment ref="B1" authorId="0">
      <text>
        <r>
          <rPr>
            <sz val="10"/>
            <color indexed="81"/>
            <rFont val="Tahoma"/>
            <family val="2"/>
          </rPr>
          <t xml:space="preserve">Etapa de la planeación que está vinculada con el Programa Operativo Anual (POA).
Problemática y prioridades plasmadas en el (Plan Municipal de Desarrollo) PMD y que podrían modificarlo
  </t>
        </r>
      </text>
    </comment>
    <comment ref="C5" authorId="0">
      <text>
        <r>
          <rPr>
            <sz val="10"/>
            <color indexed="81"/>
            <rFont val="Tahoma"/>
            <family val="2"/>
          </rPr>
          <t xml:space="preserve">* Resume la situación problemática en forma clara y breve.
* Se formula como un hecho negativo, o como una situación que debe ser revertida.
* Define la problación afectada o el área de enfoque.
* Hace una referencia cuantitativa que permite una verificación.
</t>
        </r>
      </text>
    </comment>
    <comment ref="C9" authorId="0">
      <text>
        <r>
          <rPr>
            <sz val="10"/>
            <color indexed="81"/>
            <rFont val="Tahoma"/>
            <family val="2"/>
          </rPr>
          <t xml:space="preserve">* Resume la situación problemática en forma clara y breve.
* Se formula como un hecho negativo, o como una situación que debe ser revertida.
* Define la problación afectada o el área de enfoque.
* Hace una referencia cuantitativa que permite una verificación.
</t>
        </r>
      </text>
    </comment>
    <comment ref="C11" authorId="0">
      <text>
        <r>
          <rPr>
            <sz val="10"/>
            <color indexed="81"/>
            <rFont val="Tahoma"/>
            <family val="2"/>
          </rPr>
          <t xml:space="preserve">* Resume la situación problemática en forma clara y breve.
* Se formula como un hecho negativo, o como una situación que debe ser revertida.
* Define la problación afectada o el área de enfoque.
* Hace una referencia cuantitativa que permite una verificación.
</t>
        </r>
      </text>
    </comment>
  </commentList>
</comments>
</file>

<file path=xl/comments3.xml><?xml version="1.0" encoding="utf-8"?>
<comments xmlns="http://schemas.openxmlformats.org/spreadsheetml/2006/main">
  <authors>
    <author>laura.uribe</author>
    <author>Laura Uribe Quintero</author>
  </authors>
  <commentList>
    <comment ref="B1" authorId="0">
      <text>
        <r>
          <rPr>
            <sz val="10"/>
            <color indexed="81"/>
            <rFont val="Tahoma"/>
            <family val="2"/>
          </rPr>
          <t xml:space="preserve">Art.61.- Además de la información prevista en las respectivas leyes en materia financiera, fiscal y </t>
        </r>
        <r>
          <rPr>
            <b/>
            <u/>
            <sz val="10"/>
            <color indexed="81"/>
            <rFont val="Tahoma"/>
            <family val="2"/>
          </rPr>
          <t>presupuestaria y la información señalada en los arts. 46 a 48 de esta Ley</t>
        </r>
        <r>
          <rPr>
            <sz val="10"/>
            <color indexed="81"/>
            <rFont val="Tahoma"/>
            <family val="2"/>
          </rPr>
          <t xml:space="preserve"> la Federación….., los municipios,…. Incluirán en sus respectivas leyes de ingresos y presupuesto de egresos....... la información siguiente:</t>
        </r>
        <r>
          <rPr>
            <sz val="10"/>
            <color indexed="81"/>
            <rFont val="Tahoma"/>
            <family val="2"/>
          </rPr>
          <t xml:space="preserve">
II.- Presupuesto de Egresos: a) Las prioridades del gasto, </t>
        </r>
        <r>
          <rPr>
            <b/>
            <u/>
            <sz val="10"/>
            <color indexed="81"/>
            <rFont val="Tahoma"/>
            <family val="2"/>
          </rPr>
          <t>los programas y proyectos</t>
        </r>
        <r>
          <rPr>
            <sz val="10"/>
            <color indexed="81"/>
            <rFont val="Tahoma"/>
            <family val="2"/>
          </rPr>
          <t xml:space="preserve">.......
b) </t>
        </r>
        <r>
          <rPr>
            <b/>
            <u/>
            <sz val="10"/>
            <color indexed="81"/>
            <rFont val="Tahoma"/>
            <family val="2"/>
          </rPr>
          <t xml:space="preserve">El listado de programas así como sus indicadores estratégicos y de gestión aprobados.
Último párrafo:
</t>
        </r>
        <r>
          <rPr>
            <sz val="10"/>
            <color indexed="81"/>
            <rFont val="Tahoma"/>
            <family val="2"/>
          </rPr>
          <t xml:space="preserve">El consejo establecerá las normas, metodologías, </t>
        </r>
        <r>
          <rPr>
            <b/>
            <u/>
            <sz val="10"/>
            <color indexed="81"/>
            <rFont val="Tahoma"/>
            <family val="2"/>
          </rPr>
          <t xml:space="preserve">clasificadores </t>
        </r>
        <r>
          <rPr>
            <sz val="10"/>
            <color indexed="81"/>
            <rFont val="Tahoma"/>
            <family val="2"/>
          </rPr>
          <t xml:space="preserve"> y los formatos, con la estructura y contenido de la información...</t>
        </r>
      </text>
    </comment>
    <comment ref="W5" authorId="0">
      <text>
        <r>
          <rPr>
            <sz val="10"/>
            <color indexed="81"/>
            <rFont val="Tahoma"/>
            <family val="2"/>
          </rPr>
          <t>Es la expresión que identifica al indicador y que manifiesta lo que se desea medir con él. Desde el punto de vista operativo, puede expresar al indicador en términos de las variables que en él intervienen;</t>
        </r>
      </text>
    </comment>
    <comment ref="AD5" authorId="0">
      <text>
        <r>
          <rPr>
            <sz val="10"/>
            <color indexed="81"/>
            <rFont val="Tahoma"/>
            <family val="2"/>
          </rPr>
          <t>Es la expresión que identifica al indicador y que manifiesta lo que se desea medir con él. Desde el punto de vista operativo, puede expresar al indicador en términos de las variables que en él intervienen;</t>
        </r>
      </text>
    </comment>
    <comment ref="AK5" authorId="0">
      <text>
        <r>
          <rPr>
            <b/>
            <sz val="10"/>
            <color indexed="81"/>
            <rFont val="Tahoma"/>
            <family val="2"/>
          </rPr>
          <t>Se refiere a la expresión matemática del indicador. Determina la forma en que se relacionan las variables;</t>
        </r>
      </text>
    </comment>
    <comment ref="AV5" authorId="0">
      <text>
        <r>
          <rPr>
            <b/>
            <sz val="10"/>
            <color indexed="81"/>
            <rFont val="Tahoma"/>
            <family val="2"/>
          </rPr>
          <t>Periodicidad en el tiempo con que se realiza la medición del indicador</t>
        </r>
        <r>
          <rPr>
            <sz val="10"/>
            <color indexed="81"/>
            <rFont val="Tahoma"/>
            <family val="2"/>
          </rPr>
          <t xml:space="preserve">
</t>
        </r>
      </text>
    </comment>
    <comment ref="BC5" authorId="1">
      <text>
        <r>
          <rPr>
            <b/>
            <sz val="9"/>
            <color indexed="81"/>
            <rFont val="Tahoma"/>
            <family val="2"/>
          </rPr>
          <t xml:space="preserve"> hace referencia a la determinación concreta de la forma en que se quiere expresar el resultado de la medición al aplicar el indicador, </t>
        </r>
        <r>
          <rPr>
            <sz val="9"/>
            <color indexed="81"/>
            <rFont val="Tahoma"/>
            <family val="2"/>
          </rPr>
          <t xml:space="preserve">
</t>
        </r>
      </text>
    </comment>
    <comment ref="BN5" authorId="0">
      <text>
        <r>
          <rPr>
            <b/>
            <sz val="10"/>
            <color indexed="81"/>
            <rFont val="Tahoma"/>
            <family val="2"/>
          </rPr>
          <t xml:space="preserve">Para dar seguimiento, realizar una evaluación adecuada; deberán establecerlose los parámetros de semaforización que </t>
        </r>
        <r>
          <rPr>
            <b/>
            <u/>
            <sz val="10"/>
            <color indexed="81"/>
            <rFont val="Tahoma"/>
            <family val="2"/>
          </rPr>
          <t>indiquen si el cumplimiento del indicador fue adecuado o esperado.</t>
        </r>
        <r>
          <rPr>
            <sz val="10"/>
            <color indexed="81"/>
            <rFont val="Tahoma"/>
            <family val="2"/>
          </rPr>
          <t xml:space="preserve">
</t>
        </r>
      </text>
    </comment>
    <comment ref="BN6" authorId="0">
      <text>
        <r>
          <rPr>
            <sz val="10"/>
            <color indexed="81"/>
            <rFont val="Tahoma"/>
            <family val="2"/>
          </rPr>
          <t xml:space="preserve">
</t>
        </r>
        <r>
          <rPr>
            <b/>
            <sz val="10"/>
            <color indexed="81"/>
            <rFont val="Tahoma"/>
            <family val="2"/>
          </rPr>
          <t>ACEPTABLE</t>
        </r>
        <r>
          <rPr>
            <sz val="10"/>
            <color indexed="81"/>
            <rFont val="Tahoma"/>
            <family val="2"/>
          </rPr>
          <t xml:space="preserve">
</t>
        </r>
      </text>
    </comment>
    <comment ref="BT6" authorId="0">
      <text>
        <r>
          <rPr>
            <b/>
            <sz val="10"/>
            <color indexed="81"/>
            <rFont val="Tahoma"/>
            <family val="2"/>
          </rPr>
          <t>CON RIESGO</t>
        </r>
        <r>
          <rPr>
            <sz val="10"/>
            <color indexed="81"/>
            <rFont val="Tahoma"/>
            <family val="2"/>
          </rPr>
          <t xml:space="preserve">
</t>
        </r>
      </text>
    </comment>
    <comment ref="BZ6" authorId="0">
      <text>
        <r>
          <rPr>
            <sz val="10"/>
            <color indexed="81"/>
            <rFont val="Tahoma"/>
            <family val="2"/>
          </rPr>
          <t xml:space="preserve">
</t>
        </r>
        <r>
          <rPr>
            <b/>
            <sz val="10"/>
            <color indexed="81"/>
            <rFont val="Tahoma"/>
            <family val="2"/>
          </rPr>
          <t>CRÍTICO</t>
        </r>
        <r>
          <rPr>
            <sz val="10"/>
            <color indexed="81"/>
            <rFont val="Tahoma"/>
            <family val="2"/>
          </rPr>
          <t xml:space="preserve">
</t>
        </r>
      </text>
    </comment>
    <comment ref="W7" authorId="1">
      <text>
        <r>
          <rPr>
            <b/>
            <sz val="9"/>
            <color indexed="81"/>
            <rFont val="Tahoma"/>
            <family val="2"/>
          </rPr>
          <t xml:space="preserve">
a) Eficacia: mide el grado de cumplimiento de los objetivos;
b) Eficiencia: mide la relación entre los productos y servicios generados con respecto a los insumos o recursos utilizados;
c) Calidad: mide los atributos, propiedades o características que deben tener los bienes y servicios para satisfacer los objetivos del programa.
d) Economía: Mide la capacidad para generar y movilizar adecuadamente los recursos financieros:
</t>
        </r>
        <r>
          <rPr>
            <sz val="9"/>
            <color indexed="81"/>
            <rFont val="Tahoma"/>
            <family val="2"/>
          </rPr>
          <t xml:space="preserve">
</t>
        </r>
      </text>
    </comment>
    <comment ref="W9" authorId="1">
      <text>
        <r>
          <rPr>
            <b/>
            <sz val="9"/>
            <color indexed="81"/>
            <rFont val="Tahoma"/>
            <family val="2"/>
          </rPr>
          <t xml:space="preserve">
a) Eficacia: mide el grado de cumplimiento de los objetivos;
b) Eficiencia: mide la relación entre los productos y servicios generados con respecto a los insumos o recursos utilizados;
c) Calidad: mide los atributos, propiedades o características que deben tener los bienes y servicios para satisfacer los objetivos del programa.
d) Economía: Mide la capacidad para generar y movilizar adecuadamente los recursos financieros:
</t>
        </r>
        <r>
          <rPr>
            <sz val="9"/>
            <color indexed="81"/>
            <rFont val="Tahoma"/>
            <family val="2"/>
          </rPr>
          <t xml:space="preserve">
</t>
        </r>
      </text>
    </comment>
    <comment ref="W11" authorId="1">
      <text>
        <r>
          <rPr>
            <b/>
            <sz val="9"/>
            <color indexed="81"/>
            <rFont val="Tahoma"/>
            <family val="2"/>
          </rPr>
          <t xml:space="preserve">
a) Eficacia: mide el grado de cumplimiento de los objetivos;
b) Eficiencia: mide la relación entre los productos y servicios generados con respecto a los insumos o recursos utilizados;
c) Calidad: mide los atributos, propiedades o características que deben tener los bienes y servicios para satisfacer los objetivos del programa.
d) Economía: Mide la capacidad para generar y movilizar adecuadamente los recursos financieros:
</t>
        </r>
        <r>
          <rPr>
            <sz val="9"/>
            <color indexed="81"/>
            <rFont val="Tahoma"/>
            <family val="2"/>
          </rPr>
          <t xml:space="preserve">
</t>
        </r>
      </text>
    </comment>
    <comment ref="W13" authorId="1">
      <text>
        <r>
          <rPr>
            <b/>
            <sz val="9"/>
            <color indexed="81"/>
            <rFont val="Tahoma"/>
            <family val="2"/>
          </rPr>
          <t xml:space="preserve">
a) Eficacia: mide el grado de cumplimiento de los objetivos;
b) Eficiencia: mide la relación entre los productos y servicios generados con respecto a los insumos o recursos utilizados;
c) Calidad: mide los atributos, propiedades o características que deben tener los bienes y servicios para satisfacer los objetivos del programa.
d) Economía: Mide la capacidad para generar y movilizar adecuadamente los recursos financieros:
</t>
        </r>
        <r>
          <rPr>
            <sz val="9"/>
            <color indexed="81"/>
            <rFont val="Tahoma"/>
            <family val="2"/>
          </rPr>
          <t xml:space="preserve">
</t>
        </r>
      </text>
    </comment>
  </commentList>
</comments>
</file>

<file path=xl/comments4.xml><?xml version="1.0" encoding="utf-8"?>
<comments xmlns="http://schemas.openxmlformats.org/spreadsheetml/2006/main">
  <authors>
    <author>laura.uribe</author>
    <author>Laura Uribe Quintero</author>
  </authors>
  <commentList>
    <comment ref="A1" authorId="0">
      <text>
        <r>
          <rPr>
            <b/>
            <sz val="11"/>
            <color indexed="81"/>
            <rFont val="Tahoma"/>
            <family val="2"/>
          </rPr>
          <t>CLASIFICACION PROGRAMÁTICA CONAC.- (acuerdo del 8 de Ago.2013) vigencia a partir de la elaboración del presupuesto de egresos 2014 (Primero Transitorio)</t>
        </r>
      </text>
    </comment>
    <comment ref="A6" authorId="1">
      <text>
        <r>
          <rPr>
            <b/>
            <sz val="9"/>
            <color indexed="81"/>
            <rFont val="Tahoma"/>
            <family val="2"/>
          </rPr>
          <t>Clasificación emitida en acuerdo del 8 de agosto 2013 DOF Por el CONAC</t>
        </r>
        <r>
          <rPr>
            <sz val="9"/>
            <color indexed="81"/>
            <rFont val="Tahoma"/>
            <family val="2"/>
          </rPr>
          <t xml:space="preserve">
</t>
        </r>
      </text>
    </comment>
    <comment ref="AM13" authorId="1">
      <text>
        <r>
          <rPr>
            <b/>
            <sz val="9"/>
            <color indexed="81"/>
            <rFont val="Tahoma"/>
            <family val="2"/>
          </rPr>
          <t xml:space="preserve">Fuente de información para el cálculo los Indicadores de la (MIR)
</t>
        </r>
        <r>
          <rPr>
            <sz val="9"/>
            <color indexed="81"/>
            <rFont val="Tahoma"/>
            <family val="2"/>
          </rPr>
          <t xml:space="preserve">
 </t>
        </r>
      </text>
    </comment>
  </commentList>
</comments>
</file>

<file path=xl/comments5.xml><?xml version="1.0" encoding="utf-8"?>
<comments xmlns="http://schemas.openxmlformats.org/spreadsheetml/2006/main">
  <authors>
    <author>laura.uribe</author>
    <author>manuel.fonseca</author>
  </authors>
  <commentList>
    <comment ref="A3" authorId="0">
      <text>
        <r>
          <rPr>
            <b/>
            <sz val="11"/>
            <color indexed="81"/>
            <rFont val="Tahoma"/>
            <family val="2"/>
          </rPr>
          <t>Los presupuesto de egresos deben contener…..
a) La información detallada de la situación hacendaria del municipio durante el último ejercicio fiscal, con las conidicones previstas para el próximo (Art. 79 fracc.II inciso a de la LGAPM)</t>
        </r>
        <r>
          <rPr>
            <sz val="10"/>
            <color indexed="81"/>
            <rFont val="Tahoma"/>
            <family val="2"/>
          </rPr>
          <t xml:space="preserve">
</t>
        </r>
      </text>
    </comment>
    <comment ref="B6" authorId="1">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15" authorId="1">
      <text>
        <r>
          <rPr>
            <b/>
            <sz val="12"/>
            <color indexed="81"/>
            <rFont val="Arial"/>
            <family val="2"/>
          </rPr>
          <t xml:space="preserve">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(CONAC)
 </t>
        </r>
      </text>
    </comment>
    <comment ref="B21" authorId="1">
      <text>
        <r>
          <rPr>
            <b/>
            <sz val="12"/>
            <color indexed="81"/>
            <rFont val="Arial"/>
            <family val="2"/>
          </rPr>
          <t>Son las establecidas en Ley a cargo de las personas físicas y morales que se beneficien de manera directa por obras públicas. (CONAC)</t>
        </r>
      </text>
    </comment>
    <comment ref="B23" authorId="1">
      <text>
        <r>
          <rPr>
            <b/>
            <sz val="12"/>
            <color indexed="81"/>
            <rFont val="Arial"/>
            <family val="2"/>
          </rPr>
          <t>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Fiscales respectivas. También son derechos las contribuciones a cargo de los organismos públicos descentralizados por prestar servicios exclusivos del Estado. (CONAC)</t>
        </r>
      </text>
    </comment>
    <comment ref="B29" authorId="1">
      <text>
        <r>
          <rPr>
            <b/>
            <sz val="12"/>
            <color indexed="81"/>
            <rFont val="Arial"/>
            <family val="2"/>
          </rPr>
          <t>Son contraprestaciones por los servicios que preste el Estado en sus funciones de derecho privado, así como por el uso, aprovechamiento o enajenación de bienes del dominio privado. (CONAC)</t>
        </r>
      </text>
    </comment>
    <comment ref="B33" authorId="1">
      <text>
        <r>
          <rPr>
            <b/>
            <sz val="12"/>
            <color indexed="81"/>
            <rFont val="Arial"/>
            <family val="2"/>
          </rPr>
          <t>Son los ingresos que percibe el Estado por funciones de derecho público distintos de las contribuciones, de los ingresos derivados de financiamientos y de los que obtengan los organismos descentralizados y las empresas de participación estatal.
(CONAC)</t>
        </r>
      </text>
    </comment>
    <comment ref="B38" authorId="1">
      <text>
        <r>
          <rPr>
            <b/>
            <sz val="12"/>
            <color indexed="81"/>
            <rFont val="Arial"/>
            <family val="2"/>
          </rPr>
          <t>Son recursos propios que obtienen las diversas entidades que conforman el sector paraestatal y gobierno central por sus actividades de producción y/o comercialización. (CONAC)</t>
        </r>
      </text>
    </comment>
    <comment ref="B44" authorId="1">
      <text>
        <r>
          <rPr>
            <b/>
            <sz val="12"/>
            <color indexed="81"/>
            <rFont val="Arial"/>
            <family val="2"/>
          </rPr>
          <t>Recursos destinados a cubrir las participaciones y aportaciones para las entidades federativas y los municipios. Incluye los recursos destinados a la ejecución de programas federales a través de las entidades federativas mediante la reasignación de responsabilidades y recursos presupuestarios, en los términos de los convenios que celebre el Gobierno Federal con éstas.</t>
        </r>
      </text>
    </comment>
    <comment ref="B48" authorId="1">
      <text>
        <r>
          <rPr>
            <b/>
            <sz val="12"/>
            <color indexed="81"/>
            <rFont val="Arial"/>
            <family val="2"/>
          </rPr>
          <t xml:space="preserve">Recursos destinados en forma directa o indirecta a los sectores público, privado y externo, organismos y empresas paraestatales y apoyos como parte de su política económica y social, de acuerdo a las estrategias y prioridades de desarrollo para el sostenimiento y desempeño de sus actividades.
</t>
        </r>
      </text>
    </comment>
    <comment ref="B55" authorId="1">
      <text>
        <r>
          <rPr>
            <b/>
            <sz val="12"/>
            <color indexed="81"/>
            <rFont val="Arial"/>
            <family val="2"/>
          </rPr>
          <t>Comprende el importe de los otros ingresos y beneficios que se derivan de transacciones y eventos inusuales, que son propios del objeto del ente público</t>
        </r>
      </text>
    </comment>
    <comment ref="B59" authorId="0">
      <text>
        <r>
          <rPr>
            <sz val="10"/>
            <color indexed="81"/>
            <rFont val="Tahoma"/>
            <family val="2"/>
          </rPr>
          <t>Son los ingresos obtenidos por la celebración de empréstitos internos y externos, autorizados o ratificados por el H. Congreso de la Unión y Congresos de los Estados y Asamblea Legislativa del Distrito Federal. Siendo principalmente los créditos por instrumento de emisiones en los mercados nacionales e internacionales de capital, organismos financieros internacionales, créditos bilaterales y otras fuentes. Asimismo, incluye los financiamientos derivados del rescate y/o aplicación de activos financieros.</t>
        </r>
      </text>
    </comment>
    <comment ref="B60" authorId="1">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67" authorId="1">
      <text>
        <r>
          <rPr>
            <b/>
            <sz val="8"/>
            <color indexed="81"/>
            <rFont val="Tahoma"/>
            <family val="2"/>
          </rPr>
          <t>Comprende el importe de los ingresos correspondientes a las contribuciones, productos, aprovechamientos, así como la venta de bienes y servicios.</t>
        </r>
      </text>
    </comment>
    <comment ref="B68" authorId="1">
      <text>
        <r>
          <rPr>
            <b/>
            <sz val="8"/>
            <color indexed="81"/>
            <rFont val="Tahoma"/>
            <family val="2"/>
          </rPr>
          <t>Comprende el importe de los ingresos de las Entidades Federativas y Municipios por concepto de participaciones, aportaciones, transferencias, asignaciones, subsidios y otras ayudas.</t>
        </r>
        <r>
          <rPr>
            <sz val="8"/>
            <color indexed="81"/>
            <rFont val="Tahoma"/>
            <family val="2"/>
          </rPr>
          <t xml:space="preserve">
</t>
        </r>
      </text>
    </comment>
    <comment ref="B69" authorId="1">
      <text>
        <r>
          <rPr>
            <b/>
            <sz val="8"/>
            <color indexed="81"/>
            <rFont val="Tahoma"/>
            <family val="2"/>
          </rPr>
          <t>Comprende el importe de los otros ingresos y beneficios que se derivan de transacciones y eventos inusuales, que no son propios del objeto del ente público.</t>
        </r>
      </text>
    </comment>
    <comment ref="B73" authorId="0">
      <text>
        <r>
          <rPr>
            <sz val="10"/>
            <color indexed="81"/>
            <rFont val="Tahoma"/>
            <family val="2"/>
          </rPr>
          <t xml:space="preserve">Son los ingresos que se obtienen por: </t>
        </r>
        <r>
          <rPr>
            <b/>
            <sz val="10"/>
            <color indexed="81"/>
            <rFont val="Tahoma"/>
            <family val="2"/>
          </rPr>
          <t xml:space="preserve">Impuestos, contribuciones de mejora, derechos, productos, y aprovechamientos; cuotas y aportaciones de seguridad social, asignaciones y transferencias presupuestarias a los poderes </t>
        </r>
        <r>
          <rPr>
            <u/>
            <sz val="10"/>
            <color indexed="81"/>
            <rFont val="Tahoma"/>
            <family val="2"/>
          </rPr>
          <t xml:space="preserve">ejecutivo, legislativo y judicial; organismos autónomos, </t>
        </r>
        <r>
          <rPr>
            <sz val="10"/>
            <color indexed="81"/>
            <rFont val="Tahoma"/>
            <family val="2"/>
          </rPr>
          <t>así como a las</t>
        </r>
        <r>
          <rPr>
            <u/>
            <sz val="10"/>
            <color indexed="81"/>
            <rFont val="Tahoma"/>
            <family val="2"/>
          </rPr>
          <t xml:space="preserve"> entidades paraestatales, federales, estatales y </t>
        </r>
        <r>
          <rPr>
            <b/>
            <u/>
            <sz val="10"/>
            <color indexed="81"/>
            <rFont val="Tahoma"/>
            <family val="2"/>
          </rPr>
          <t>municipales</t>
        </r>
        <r>
          <rPr>
            <sz val="10"/>
            <color indexed="81"/>
            <rFont val="Tahoma"/>
            <family val="2"/>
          </rPr>
          <t xml:space="preserve">
</t>
        </r>
      </text>
    </comment>
    <comment ref="B74" authorId="0">
      <text>
        <r>
          <rPr>
            <b/>
            <sz val="10"/>
            <color indexed="81"/>
            <rFont val="Tahoma"/>
            <family val="2"/>
          </rPr>
          <t>Son los recursos provenientes de obligaciones contraídas con acreedores nacionales y pagaderos en el interior del país en moneda nacional</t>
        </r>
        <r>
          <rPr>
            <sz val="10"/>
            <color indexed="81"/>
            <rFont val="Tahoma"/>
            <family val="2"/>
          </rPr>
          <t xml:space="preserve">
</t>
        </r>
      </text>
    </comment>
    <comment ref="B75" authorId="0">
      <text>
        <r>
          <rPr>
            <b/>
            <sz val="10"/>
            <color indexed="81"/>
            <rFont val="Tahoma"/>
            <family val="2"/>
          </rPr>
          <t>Son los recursos generados por los poderes legislativo y judicial, organismos autónomos y municipios, así como las entidades paraestatales o paramunicipales respectivas.</t>
        </r>
        <r>
          <rPr>
            <sz val="10"/>
            <color indexed="81"/>
            <rFont val="Tahoma"/>
            <family val="2"/>
          </rPr>
          <t xml:space="preserve">
</t>
        </r>
      </text>
    </comment>
    <comment ref="B76" authorId="0">
      <text>
        <r>
          <rPr>
            <b/>
            <sz val="10"/>
            <color indexed="81"/>
            <rFont val="Tahoma"/>
            <family val="2"/>
          </rPr>
          <t>Son los recursos por subsidios, asignaciones presupuestarias y fondos derivados de la Ley de Ingresos de la Federación o del Presupuesto de Egresos de la Federación y que se destinan a los Gobiernos Estatales o Municipales</t>
        </r>
        <r>
          <rPr>
            <sz val="10"/>
            <color indexed="81"/>
            <rFont val="Tahoma"/>
            <family val="2"/>
          </rPr>
          <t xml:space="preserve">
</t>
        </r>
      </text>
    </comment>
    <comment ref="B77" authorId="0">
      <text>
        <r>
          <rPr>
            <b/>
            <sz val="10"/>
            <color indexed="81"/>
            <rFont val="Tahoma"/>
            <family val="2"/>
          </rPr>
          <t>Son los recursos por subsidios, asignaciones presupuestarias y fondos derivados de la Ley de Ingresos Estatal o del Presupuesto de Egresos Estatal y que se destina a los gobiernos municipales</t>
        </r>
        <r>
          <rPr>
            <sz val="10"/>
            <color indexed="81"/>
            <rFont val="Tahoma"/>
            <family val="2"/>
          </rPr>
          <t xml:space="preserve">
</t>
        </r>
      </text>
    </comment>
    <comment ref="B78" authorId="0">
      <text>
        <r>
          <rPr>
            <b/>
            <sz val="10"/>
            <color indexed="81"/>
            <rFont val="Tahoma"/>
            <family val="2"/>
          </rPr>
          <t>Son los recursos provenientes del sector privado, de fondos internacionales y otros no comprendidos en los numerales anteriores</t>
        </r>
        <r>
          <rPr>
            <sz val="10"/>
            <color indexed="81"/>
            <rFont val="Tahoma"/>
            <family val="2"/>
          </rPr>
          <t xml:space="preserve">
</t>
        </r>
      </text>
    </comment>
  </commentList>
</comments>
</file>

<file path=xl/comments6.xml><?xml version="1.0" encoding="utf-8"?>
<comments xmlns="http://schemas.openxmlformats.org/spreadsheetml/2006/main">
  <authors>
    <author>laura.uribe</author>
    <author>manuel.fonseca</author>
    <author>Pedro Fabián Monarrez Mercado</author>
    <author>pedro.monarrez</author>
  </authors>
  <commentList>
    <comment ref="A3" authorId="0">
      <text>
        <r>
          <rPr>
            <sz val="10"/>
            <color indexed="81"/>
            <rFont val="Tahoma"/>
            <family val="2"/>
          </rPr>
          <t xml:space="preserve">CRI: Clasificador por Rubro de Ingresos
LI: Ley de Ingresos Municipal
</t>
        </r>
      </text>
    </comment>
    <comment ref="B3" authorId="0">
      <text>
        <r>
          <rPr>
            <b/>
            <sz val="10"/>
            <color indexed="81"/>
            <rFont val="Tahoma"/>
            <family val="2"/>
          </rPr>
          <t xml:space="preserve">Norma para establecer la estructura del formato para publicar en internet el calendario  de Ingresos base mensual. (publicado el 3 de abr. 2013)
En apego al Art. 66 de LGCG, las secretarías de finanzas o equivalentes de las entidades federativas, así como las tesorerías de los municipios ddberán publicar en internet, los calendarios de ingresos en base mensual en los formatos y plazos que determine el CONAC
</t>
        </r>
        <r>
          <rPr>
            <sz val="10"/>
            <color indexed="81"/>
            <rFont val="Tahoma"/>
            <family val="2"/>
          </rPr>
          <t xml:space="preserve">
</t>
        </r>
      </text>
    </comment>
    <comment ref="B6" authorId="1">
      <text>
        <r>
          <rPr>
            <b/>
            <sz val="12"/>
            <color indexed="81"/>
            <rFont val="Arial"/>
            <family val="2"/>
          </rPr>
          <t>Son las contribuciones establecidas en ley que deben pagar las personas físicas y morales que se encuentran en la situación jurídica o de hecho prevista por la misma y que sean distintas de las aportaciones de seguridad social, contribuciones de mejoras y derechos. (CONAC)</t>
        </r>
      </text>
    </comment>
    <comment ref="B7" authorId="1">
      <text>
        <r>
          <rPr>
            <b/>
            <sz val="12"/>
            <color indexed="81"/>
            <rFont val="Arial"/>
            <family val="2"/>
          </rPr>
          <t>Importe de los ingresos que obtiene el Estado por las imposiciones fiscales que en forma unilateral y obligatoria fija a las personas físicas y morales, sobre sus ingresos.</t>
        </r>
      </text>
    </comment>
    <comment ref="B8" authorId="1">
      <text>
        <r>
          <rPr>
            <b/>
            <sz val="12"/>
            <color indexed="81"/>
            <rFont val="Arial"/>
            <family val="2"/>
          </rPr>
          <t>Importe de los Ingresos que obtiene el municipio por concepto del impuesto sobre la explotación de espectáculos, tales como teatro, ballet, ópera, circo, lucha libre, box, taurinos, fútbol, básquetbol, béisbol; así como de espectáculos de carpa, variedades, conciertos, audiciones musicales y exhibiciones de cualquier naturaleza o de carácter artístico.</t>
        </r>
      </text>
    </comment>
    <comment ref="B9" authorId="2">
      <text>
        <r>
          <rPr>
            <b/>
            <sz val="12"/>
            <color indexed="81"/>
            <rFont val="Arial"/>
            <family val="2"/>
          </rPr>
          <t>Entero del impuesto a pagar por las personas físicas o morales en la realización de espectáculos de circo. Calculado con base en el monto de los ingresos que se obtengan por la venta de boletos de entradas, tanto en preventa como en taquilla.</t>
        </r>
      </text>
    </comment>
    <comment ref="B10" authorId="2">
      <text>
        <r>
          <rPr>
            <b/>
            <sz val="12"/>
            <color indexed="81"/>
            <rFont val="Arial"/>
            <family val="2"/>
          </rPr>
          <t>Entero del impuesto a pagar por las personas físicas o morales en la realización de conciertos, presentaciones de artistas, audiciones musicales y similares. Calculado sobre el monto de los ingresos que se obtengan por la venta de boletos de entradas, tanto en preventa como en taquillas.</t>
        </r>
      </text>
    </comment>
    <comment ref="B11" authorId="2">
      <text>
        <r>
          <rPr>
            <b/>
            <sz val="12"/>
            <color indexed="81"/>
            <rFont val="Arial"/>
            <family val="2"/>
          </rPr>
          <t>Entero del impuesto a pagar por las personas físicas o morales en la realización de funciones de peleas de gallos, palenques, carreras de caballos y similares. Calculado sobre el monto de los ingresos que se obtengan por la venta de boletos de entradas, tanto en preventa como en taquillas.</t>
        </r>
      </text>
    </comment>
    <comment ref="B12" authorId="2">
      <text>
        <r>
          <rPr>
            <b/>
            <sz val="12"/>
            <color indexed="81"/>
            <rFont val="Arial"/>
            <family val="2"/>
          </rPr>
          <t>Entero del impuesto a pagar por las personas físicas o morales en la realización de eventos y espectáculos deportivos, tales como funciones de box, lucha libre, fútbol, básquetbol, voleibol, tenis, beisbol, deportes extremos, carreras, arrancones, entre otros. Con base en el monto de los ingresos que se obtengan por la venta de boletos de entradas, tanto en preventa como en taquillas.</t>
        </r>
      </text>
    </comment>
    <comment ref="B13" authorId="2">
      <text>
        <r>
          <rPr>
            <b/>
            <sz val="12"/>
            <color indexed="81"/>
            <rFont val="Arial"/>
            <family val="2"/>
          </rPr>
          <t>Entero del impuesto a pagar por las personas físicas o morales en la realización de espectáculos culturales; tales como teatro, fonomímicas, ballet, ópera y similares. Calculado con base en el monto de los ingresos que se obtengan por la venta de boletos de entradas, tanto en preventa como en taquillas.</t>
        </r>
      </text>
    </comment>
    <comment ref="B14" authorId="2">
      <text>
        <r>
          <rPr>
            <b/>
            <sz val="12"/>
            <color indexed="81"/>
            <rFont val="Arial"/>
            <family val="2"/>
          </rPr>
          <t xml:space="preserve">Entero del impuesto a pagar por las personas físicas o morales en la realización de espectáculos taurinos y ecuestres. Calculado sobre el monto de los ingresos que se obtengan por la venta de boletos de entradas, tanto en preventa como en taquillas.
</t>
        </r>
      </text>
    </comment>
    <comment ref="B15" authorId="2">
      <text>
        <r>
          <rPr>
            <b/>
            <sz val="12"/>
            <color indexed="81"/>
            <rFont val="Arial"/>
            <family val="2"/>
          </rPr>
          <t>Entero del impuesto a pagar por las personas físicas o morales en la realización de otros espectáculos no considerados en las partidas anteriores y calculado sobre el monto de los ingresos que se obtengan por la venta de boletos de entradas, tanto en preventa como en taquillas.</t>
        </r>
      </text>
    </comment>
    <comment ref="B16" authorId="3">
      <text>
        <r>
          <rPr>
            <b/>
            <sz val="12"/>
            <color indexed="81"/>
            <rFont val="Arial"/>
            <family val="2"/>
          </rPr>
          <t>Importe de los ingresos que obtiene el Estado, por las imposiciones fiscales que en forma unilateral y obligatoria, fija a las personas físicas y morales, sobre el patrimonio.</t>
        </r>
        <r>
          <rPr>
            <sz val="12"/>
            <color indexed="81"/>
            <rFont val="Arial"/>
            <family val="2"/>
          </rPr>
          <t xml:space="preserve">
</t>
        </r>
      </text>
    </comment>
    <comment ref="B17" authorId="2">
      <text>
        <r>
          <rPr>
            <b/>
            <sz val="12"/>
            <color indexed="81"/>
            <rFont val="Arial"/>
            <family val="2"/>
          </rPr>
          <t>Importe de la contribución que realiza la persona física o jurídica sobre sus predios, el que se causará y pagará de conformidad con las bases, tasas, cuotas y tarifas establecidas en la ley de Ingresos correspondiente.</t>
        </r>
      </text>
    </comment>
    <comment ref="B18" authorId="2">
      <text>
        <r>
          <rPr>
            <b/>
            <sz val="12"/>
            <color indexed="81"/>
            <rFont val="Arial"/>
            <family val="2"/>
          </rPr>
          <t>Imposición fiscal que realiza la persona física o jurídica sobre predios rústicos de su patrimonio, en base a la Ley de Catastro Municipal, Ley de Hacienda Municipal del Estado y Ley de Ingresos Municipal correspondiente.</t>
        </r>
      </text>
    </comment>
    <comment ref="B19" authorId="2">
      <text>
        <r>
          <rPr>
            <b/>
            <sz val="12"/>
            <color indexed="81"/>
            <rFont val="Arial"/>
            <family val="2"/>
          </rPr>
          <t>Imposición fiscal que realiza la persona física o jurídica sobre predios urbanos de su patrimonio, cuyo monto se determine en los términos de la Ley de Catastro Municipal, Ley de Hacienda Municipal del Estado y Ley de Ingresos Municipal correspondiente.</t>
        </r>
      </text>
    </comment>
    <comment ref="B20" authorId="2">
      <text>
        <r>
          <rPr>
            <b/>
            <sz val="12"/>
            <color indexed="81"/>
            <rFont val="Arial"/>
            <family val="2"/>
          </rPr>
          <t>Importe de los ingresos cobrados a persona física o jurídica por concepto del traslado de dominio de la propiedad o de los derechos de copropiedad sobre bienes inmuebles ubicados en el territorio municipal.</t>
        </r>
      </text>
    </comment>
    <comment ref="B21" authorId="2">
      <text>
        <r>
          <rPr>
            <b/>
            <sz val="12"/>
            <color indexed="81"/>
            <rFont val="Arial"/>
            <family val="2"/>
          </rPr>
          <t>Importe del impuesto por la trasmisión de dominio, de la propiedad o de los derechos de copropiedad sobre bienes inmuebles, tales como departamentos, casas, viviendas, entre otros.</t>
        </r>
      </text>
    </comment>
    <comment ref="B22" authorId="2">
      <text>
        <r>
          <rPr>
            <b/>
            <sz val="12"/>
            <color indexed="81"/>
            <rFont val="Arial"/>
            <family val="2"/>
          </rPr>
          <t>Importe del impuesto por la trasmisión de dominio, de la propiedad o de los derechos de copropiedad sobre bienes inmuebles, tales como terrenos rústicos o urbanos.</t>
        </r>
      </text>
    </comment>
    <comment ref="B23" authorId="2">
      <text>
        <r>
          <rPr>
            <b/>
            <sz val="12"/>
            <color indexed="81"/>
            <rFont val="Arial"/>
            <family val="2"/>
          </rPr>
          <t>Importe de los ingresos que obtiene el municipio de persona física o jurídica por la  realización, celebración o expedición de actos jurídicos, que tenga por objeto la construcción, reconstrucción ó ampliación de inmuebles.</t>
        </r>
      </text>
    </comment>
    <comment ref="B24" authorId="2">
      <text>
        <r>
          <rPr>
            <b/>
            <sz val="12"/>
            <color indexed="81"/>
            <rFont val="Arial"/>
            <family val="2"/>
          </rPr>
          <t>Importe de los ingresos de persona física o jurídica por la  realización, celebración o expedición de actos jurídicos, que tenga por objeto la construcción de inmuebles.</t>
        </r>
      </text>
    </comment>
    <comment ref="B25" authorId="2">
      <text>
        <r>
          <rPr>
            <b/>
            <sz val="12"/>
            <color indexed="81"/>
            <rFont val="Arial"/>
            <family val="2"/>
          </rPr>
          <t>Importe de los ingresos de persona física o jurídica por la  realización, celebración ó expedición de actos jurídicos, que tenga por objeto la reconstrucción de inmuebles.</t>
        </r>
      </text>
    </comment>
    <comment ref="B26" authorId="2">
      <text>
        <r>
          <rPr>
            <b/>
            <sz val="12"/>
            <color indexed="81"/>
            <rFont val="Arial"/>
            <family val="2"/>
          </rPr>
          <t>Importe de los ingresos de persona física ó jurídica por la  realización, celebración ó expedición de actos jurídicos, que tenga por objeto la ampliación de inmuebles.</t>
        </r>
      </text>
    </comment>
    <comment ref="B27" authorId="3">
      <text>
        <r>
          <rPr>
            <b/>
            <sz val="12"/>
            <color indexed="81"/>
            <rFont val="Arial"/>
            <family val="2"/>
          </rPr>
          <t>Importe  de los ingresos que obtiene el Estado por las imposiciones fiscales que en forma unilateral y obligatoria, fija a las personas físicas y morales, sobre la producción, el consumo y las transacciones.</t>
        </r>
        <r>
          <rPr>
            <sz val="8"/>
            <color indexed="81"/>
            <rFont val="Tahoma"/>
            <family val="2"/>
          </rPr>
          <t xml:space="preserve">
</t>
        </r>
      </text>
    </comment>
    <comment ref="B28" authorId="3">
      <text>
        <r>
          <rPr>
            <b/>
            <sz val="12"/>
            <color indexed="81"/>
            <rFont val="Arial"/>
            <family val="2"/>
          </rPr>
          <t>Importe de los ingresos que obtiene el Estado por las imposiciones fiscales que en forma unilateral y obligatoria, fija a las personas físicas y morales, sobre impuestos al comercio exterior.</t>
        </r>
        <r>
          <rPr>
            <sz val="8"/>
            <color indexed="81"/>
            <rFont val="Tahoma"/>
            <family val="2"/>
          </rPr>
          <t xml:space="preserve">
</t>
        </r>
      </text>
    </comment>
    <comment ref="B29" authorId="3">
      <text>
        <r>
          <rPr>
            <b/>
            <sz val="12"/>
            <color indexed="81"/>
            <rFont val="Arial"/>
            <family val="2"/>
          </rPr>
          <t xml:space="preserve">Importe de los ingresos que obtiene el Estado por las imposiciones fiscales que en forma unilateral y obligatoria, fija a las personas físicas y morales, sobre las nóminas y asimilables.
</t>
        </r>
      </text>
    </comment>
    <comment ref="B30" authorId="3">
      <text>
        <r>
          <rPr>
            <b/>
            <sz val="12"/>
            <color indexed="81"/>
            <rFont val="Arial"/>
            <family val="2"/>
          </rPr>
          <t>Importe de los ingresos que obtiene el Estado por las imposiciones fiscales que en forma unilateral y obligatoria, fija a las personas físicas y morales, por daño al medio ambiente.</t>
        </r>
        <r>
          <rPr>
            <sz val="8"/>
            <color indexed="81"/>
            <rFont val="Tahoma"/>
            <family val="2"/>
          </rPr>
          <t xml:space="preserve">
</t>
        </r>
      </text>
    </comment>
    <comment ref="B31" authorId="3">
      <text>
        <r>
          <rPr>
            <b/>
            <sz val="12"/>
            <color indexed="81"/>
            <rFont val="Arial"/>
            <family val="2"/>
          </rPr>
          <t>Importe de los ingresos generados cuando no se cubran los impuestos en la fecha o dentro del plazo fijado por las disposiciones fiscales.</t>
        </r>
        <r>
          <rPr>
            <sz val="8"/>
            <color indexed="81"/>
            <rFont val="Tahoma"/>
            <family val="2"/>
          </rPr>
          <t xml:space="preserve">
</t>
        </r>
      </text>
    </comment>
    <comment ref="B32" authorId="2">
      <text>
        <r>
          <rPr>
            <b/>
            <sz val="12"/>
            <color indexed="81"/>
            <rFont val="Arial"/>
            <family val="2"/>
          </rPr>
          <t>Importe de la indemnización causada por la falta de pago oportuno de los ingresos señalados en el título de impuestos de la ley de ingresos.</t>
        </r>
      </text>
    </comment>
    <comment ref="B33" authorId="2">
      <text>
        <r>
          <rPr>
            <b/>
            <sz val="12"/>
            <color indexed="81"/>
            <rFont val="Arial"/>
            <family val="2"/>
          </rPr>
          <t>Importe de la indemnización causada por la falta de pago oportuno en la fecha o dentro del plazo señalado en la ley de ingresos en el título de impuestos.</t>
        </r>
      </text>
    </comment>
    <comment ref="B34" authorId="2">
      <text>
        <r>
          <rPr>
            <b/>
            <sz val="12"/>
            <color indexed="81"/>
            <rFont val="Arial"/>
            <family val="2"/>
          </rPr>
          <t>Ingresos derivados de sanciones económicas por el incumplimiento de disposiciones en la forma, fecha y términos que establezcan las disposiciones fiscales, respecto del pago de los impuestos señalados en la ley de ingresos.</t>
        </r>
      </text>
    </comment>
    <comment ref="B35" authorId="2">
      <text>
        <r>
          <rPr>
            <b/>
            <sz val="12"/>
            <color indexed="81"/>
            <rFont val="Arial"/>
            <family val="2"/>
          </rPr>
          <t>Importe del ingreso obtenido por concepto de multas, derivadas del incumplimiento en la forma, fecha y términos, que establezcan las disposiciones fiscales respecto del pago de impuestos, siempre que no esté considerada en otra sanción.</t>
        </r>
      </text>
    </comment>
    <comment ref="B36" authorId="2">
      <text>
        <r>
          <rPr>
            <b/>
            <sz val="12"/>
            <color indexed="81"/>
            <rFont val="Arial"/>
            <family val="2"/>
          </rPr>
          <t>Importe de los ingresos por concepto de intereses derivados por la falta de pago de impuestos conforme establece la ley y convenidos entre las autoridades municipales y el contribuyente para ser pagado en un plazo determinado o en parcialidades.</t>
        </r>
      </text>
    </comment>
    <comment ref="B37" authorId="2">
      <text>
        <r>
          <rPr>
            <b/>
            <sz val="12"/>
            <color indexed="81"/>
            <rFont val="Arial"/>
            <family val="2"/>
          </rPr>
          <t>Importe de los ingresos por concepto de intereses derivados de créditos fiscales no pagados y convenidos a pagar en un plazo determinado o en parcialidades.</t>
        </r>
      </text>
    </comment>
    <comment ref="B38" authorId="2">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39" authorId="2">
      <text>
        <r>
          <rPr>
            <b/>
            <sz val="12"/>
            <color indexed="81"/>
            <rFont val="Arial"/>
            <family val="2"/>
          </rPr>
          <t>Importe del ingreso por concepto de gasto de notificación en el procedimiento administrativo de ejecución, derivado por la no satisfacción de créditos fiscales dentro de los plazos establecido en las disposiciones legales.</t>
        </r>
      </text>
    </comment>
    <comment ref="B40" authorId="2">
      <text>
        <r>
          <rPr>
            <b/>
            <sz val="12"/>
            <color indexed="81"/>
            <rFont val="Arial"/>
            <family val="2"/>
          </rPr>
          <t>Importe del ingreso por concepto de gastos de embargo en el procedimiento administrativo de ejecución, derivado por la no satisfacción de créditos fiscales dentro de los plazos establecido en las disposiciones legales.</t>
        </r>
      </text>
    </comment>
    <comment ref="B41" authorId="2">
      <text>
        <r>
          <rPr>
            <b/>
            <sz val="12"/>
            <color indexed="81"/>
            <rFont val="Arial"/>
            <family val="2"/>
          </rPr>
          <t>Importe del ingreso por concepto de otros gastos no considerados en los anteriores rubros durante el procedimiento administrativo de ejecución, derivado por la no satisfacción de créditos fiscales dentro de los plazos establecidos en las disposiciones legales.</t>
        </r>
      </text>
    </comment>
    <comment ref="B42" authorId="2">
      <text>
        <r>
          <rPr>
            <b/>
            <sz val="12"/>
            <color indexed="81"/>
            <rFont val="Arial"/>
            <family val="2"/>
          </rPr>
          <t>Importe de otros ingresos que obtiene el municipio por concepto de accesorios de los impuestos y no están considerados en los rubros anteriores.</t>
        </r>
      </text>
    </comment>
    <comment ref="B43" authorId="2">
      <text>
        <r>
          <rPr>
            <b/>
            <sz val="12"/>
            <color indexed="81"/>
            <rFont val="Arial"/>
            <family val="2"/>
          </rPr>
          <t>Importe del ingreso obtenido, otros accesorios que no se encuentren contemplados  en los conceptos anteriores.</t>
        </r>
      </text>
    </comment>
    <comment ref="B44" authorId="3">
      <text>
        <r>
          <rPr>
            <b/>
            <sz val="12"/>
            <color indexed="81"/>
            <rFont val="Arial"/>
            <family val="2"/>
          </rPr>
          <t>Importe de los ingresos por las contribuciones establecidas en la ley a cargo de las personas físicas y morales que sean distintas de las aportaciones de seguridad social, contribuciones de mejoras y derechos, no incluidos en las cuentas anteriores.</t>
        </r>
      </text>
    </comment>
    <comment ref="B45" authorId="2">
      <text>
        <r>
          <rPr>
            <b/>
            <sz val="12"/>
            <color indexed="81"/>
            <rFont val="Arial"/>
            <family val="2"/>
          </rPr>
          <t>Importe del ingreso que percibe la entidad pública por los impuestos extraordinarios sobre las fuentes impositivas que determine las leyes fiscales.</t>
        </r>
      </text>
    </comment>
    <comment ref="B46" authorId="2">
      <text>
        <r>
          <rPr>
            <b/>
            <sz val="12"/>
            <color indexed="81"/>
            <rFont val="Arial"/>
            <family val="2"/>
          </rPr>
          <t>Importe de los ingresos obtenidos por los impuestos extraordinarios establecidos o que se establezcan por las leyes fiscales sobre las fuentes impositivas que se determinen.</t>
        </r>
      </text>
    </comment>
    <comment ref="B47" authorId="0">
      <text>
        <r>
          <rPr>
            <b/>
            <sz val="10"/>
            <color indexed="81"/>
            <rFont val="Tahoma"/>
            <family val="2"/>
          </rPr>
          <t>Importe de los ingresos por las contribuciones establecidas en la ley a cargo de las personas físicas y morales que sean distintas de las aportaciones de seguridad social, contribuciones de mejoras y derechos, no incluidos en las cuentas anteriores.</t>
        </r>
      </text>
    </comment>
    <comment ref="B48" authorId="3">
      <text>
        <r>
          <rPr>
            <b/>
            <sz val="12"/>
            <color indexed="81"/>
            <rFont val="Arial"/>
            <family val="2"/>
          </rPr>
          <t>Son las contribuciones establecidas en ley a cargo de personas que son sustituidas por el Estado en el cumplimiento de obligaciones fijadas por la ley en materia de seguridad social o a las personas que se beneficien en forma especial por servicios de seguridad social proporcionados por el mismo Estado. (CONAC)</t>
        </r>
        <r>
          <rPr>
            <sz val="8"/>
            <color indexed="81"/>
            <rFont val="Tahoma"/>
            <family val="2"/>
          </rPr>
          <t xml:space="preserve">
 </t>
        </r>
      </text>
    </comment>
    <comment ref="B49" authorId="3">
      <text>
        <r>
          <rPr>
            <b/>
            <sz val="12"/>
            <color indexed="81"/>
            <rFont val="Arial"/>
            <family val="2"/>
          </rPr>
          <t xml:space="preserve">Importe de los ingresos para fondos de vivienda.
</t>
        </r>
      </text>
    </comment>
    <comment ref="B50" authorId="3">
      <text>
        <r>
          <rPr>
            <b/>
            <sz val="12"/>
            <color indexed="81"/>
            <rFont val="Arial"/>
            <family val="2"/>
          </rPr>
          <t xml:space="preserve">Importe de los ingresos por las cuotas para el seguro social.
</t>
        </r>
      </text>
    </comment>
    <comment ref="B51" authorId="3">
      <text>
        <r>
          <rPr>
            <b/>
            <sz val="12"/>
            <color indexed="81"/>
            <rFont val="Arial"/>
            <family val="2"/>
          </rPr>
          <t xml:space="preserve">Importe de los ingresos para fondos del  ahorro para el retiro.
</t>
        </r>
      </text>
    </comment>
    <comment ref="B52" authorId="3">
      <text>
        <r>
          <rPr>
            <b/>
            <sz val="12"/>
            <color indexed="81"/>
            <rFont val="Arial"/>
            <family val="2"/>
          </rPr>
          <t xml:space="preserve">Importe de los ingresos por cuotas y aportaciones de seguridad social establecidas en la Ley a cargo de personas que son sustituidas por el Estado en el cumplimiento de obligaciones fijadas en materia de seguridad social ó a las personas que se beneficien en forma especial por servicios de seguridad social proporcionados por el mismo, que sean distintas de los impuestos, contribuciones de mejoras y derechos, no incluidas en las cuentas anteriores.
</t>
        </r>
      </text>
    </comment>
    <comment ref="B53" authorId="3">
      <text>
        <r>
          <rPr>
            <b/>
            <sz val="12"/>
            <color indexed="81"/>
            <rFont val="Arial"/>
            <family val="2"/>
          </rPr>
          <t>Importe  de los ingresos generados cuando no se cubran las cuotas y aportaciones de seguridad social en la fecha o dentro del plazo fijado por las disposiciones fiscales.</t>
        </r>
      </text>
    </comment>
    <comment ref="B54" authorId="3">
      <text>
        <r>
          <rPr>
            <b/>
            <sz val="12"/>
            <color indexed="81"/>
            <rFont val="Arial"/>
            <family val="2"/>
          </rPr>
          <t>Son las establecidas en Ley a cargo de las personas físicas y morales que se beneficien de manera directa por obras públicas. (CONAC)</t>
        </r>
      </text>
    </comment>
    <comment ref="B55" authorId="3">
      <text>
        <r>
          <rPr>
            <b/>
            <sz val="12"/>
            <color indexed="81"/>
            <rFont val="Arial"/>
            <family val="2"/>
          </rPr>
          <t>Importe de los ingresos establecidos en Ley a cargo de las personas físicas y morales que se beneficien de manera directa por obras públicas.</t>
        </r>
      </text>
    </comment>
    <comment ref="B56" authorId="2">
      <text>
        <r>
          <rPr>
            <b/>
            <sz val="12"/>
            <color indexed="81"/>
            <rFont val="Arial"/>
            <family val="2"/>
          </rPr>
          <t>Importe de los ingresos derivados  de contribuciones de mejoras sobre el incremento de valor o mejoría a la propiedad raíz  ante la realización de una obra pública.</t>
        </r>
      </text>
    </comment>
    <comment ref="B57" authorId="2">
      <text>
        <r>
          <rPr>
            <b/>
            <sz val="12"/>
            <color indexed="81"/>
            <rFont val="Arial"/>
            <family val="2"/>
          </rPr>
          <t>Son las establecidas en Ley a cargo de las personas físicas y morales que se beneficien de manera directa por obras públicas. (CONAC)</t>
        </r>
      </text>
    </comment>
    <comment ref="B58" authorId="3">
      <text>
        <r>
          <rPr>
            <b/>
            <sz val="12"/>
            <color indexed="81"/>
            <rFont val="Arial"/>
            <family val="2"/>
          </rPr>
          <t>Son las contribuciones establecidas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las Leyes Fiscales respectivas. También son derechos las contribuciones a cargo de los organismos públicos descentralizados por prestar servicios exclusivos del Estado. (CONAC)</t>
        </r>
        <r>
          <rPr>
            <sz val="8"/>
            <color indexed="81"/>
            <rFont val="Tahoma"/>
            <family val="2"/>
          </rPr>
          <t xml:space="preserve">
</t>
        </r>
      </text>
    </comment>
    <comment ref="B59" authorId="3">
      <text>
        <r>
          <rPr>
            <b/>
            <sz val="12"/>
            <color indexed="81"/>
            <rFont val="Arial"/>
            <family val="2"/>
          </rPr>
          <t>Importe de los ingresos por derecho que percibe el ente público por otorgar el uso, goce, aprovechamiento o explotación  de bienes de dominio público a los particulares.</t>
        </r>
      </text>
    </comment>
    <comment ref="B60" authorId="2">
      <text>
        <r>
          <rPr>
            <b/>
            <sz val="12"/>
            <color indexed="81"/>
            <rFont val="Arial"/>
            <family val="2"/>
          </rPr>
          <t>Importe de los derechos a pagar por las personas físicas o jurídicas que hagan uso con fines de especulación en plazas, portales, calles y demás lugares, para la instalación de puestos fijos o ambulantes, aparatos que funcionen con monedas o fichas; para la realización de cualquier actividad comercial, industrial o prestación de servicios; además del uso de la vía pública, en calles que los municipios señalen para el establecimiento de vehículos o fines distintos de los mencionados.</t>
        </r>
      </text>
    </comment>
    <comment ref="B61" authorId="2">
      <text>
        <r>
          <rPr>
            <b/>
            <sz val="12"/>
            <color indexed="81"/>
            <rFont val="Arial"/>
            <family val="2"/>
          </rPr>
          <t>Importe de los ingresos obtenidos de persona física o jurídica por el uso de la vía pública en calles, para el establecimiento de vehículos o para cualquier otro fin distinto a la especulación, instalación de puestos o la realización de cualquier actividad comercial, industrial o de prestación de servicios. (Para considerarse un Derecho deberá estar incorporados los bienes en referencia, a la formalidad del dominio público).</t>
        </r>
      </text>
    </comment>
    <comment ref="B62" authorId="2">
      <text>
        <r>
          <rPr>
            <b/>
            <sz val="12"/>
            <color indexed="81"/>
            <rFont val="Arial"/>
            <family val="2"/>
          </rPr>
          <t>Importe de los ingresos obtenidos de persona física o jurídica por el uso con fines especulativos de plazas, portales, calles y demás lugares públicos para la instalación de puestos permanentes o eventuales. (Para considerarse un Derecho deberá estar incorporados los bienes en referencia, a la formalidad del dominio público).</t>
        </r>
      </text>
    </comment>
    <comment ref="B63" authorId="2">
      <text>
        <r>
          <rPr>
            <b/>
            <sz val="12"/>
            <color indexed="81"/>
            <rFont val="Arial"/>
            <family val="2"/>
          </rPr>
          <t>Importe de los ingresos obtenidos de persona física o jurídica por el uso con fines especulativos de plazas, portales, calles y demás lugares públicos para actividades comerciales e industriales. (Para considerarse un Derecho deberá estar incorporados los bienes en referencia, a la formalidad del dominio público).</t>
        </r>
      </text>
    </comment>
    <comment ref="B64" authorId="2">
      <text>
        <r>
          <rPr>
            <b/>
            <sz val="12"/>
            <color indexed="81"/>
            <rFont val="Arial"/>
            <family val="2"/>
          </rPr>
          <t>Importe de los ingresos obtenidos de persona física o jurídica por el uso con fines especulativos de plazas, portales, calles y demás lugares públicos para la realización de espectáculos y diversiones públicas. (Para considerarse un Derecho deberá estar incorporados los bienes en referencia, a la formalidad del dominio público).</t>
        </r>
      </text>
    </comment>
    <comment ref="B65" authorId="2">
      <text>
        <r>
          <rPr>
            <b/>
            <sz val="12"/>
            <color indexed="81"/>
            <rFont val="Arial"/>
            <family val="2"/>
          </rPr>
          <t>Importe de los ingresos obtenidos de persona física o jurídica por el uso con fines especulativos de plazas, portales, calles y demás lugares públicos para otros fines o actividades no previstas en los rubros anteriores. (Para considerarse un Derecho deberá estar incorporados los bienes en referencia, a la formalidad del dominio público).</t>
        </r>
      </text>
    </comment>
    <comment ref="B66" authorId="2">
      <text>
        <r>
          <rPr>
            <b/>
            <sz val="12"/>
            <color indexed="81"/>
            <rFont val="Arial"/>
            <family val="2"/>
          </rPr>
          <t>Importe de los ingresos por el uso o aprovechamiento de los bienes de dominio público de las personas físicas o morales concesionarias del servicio público de estacionamientos o usuarios de tiempo medido en la vía pública.</t>
        </r>
      </text>
    </comment>
    <comment ref="B67" authorId="2">
      <text>
        <r>
          <rPr>
            <b/>
            <sz val="12"/>
            <color indexed="81"/>
            <rFont val="Arial"/>
            <family val="2"/>
          </rPr>
          <t>Importe de los ingresos por el uso o aprovechamiento de los bienes de dominio público de las personas físicas o morales concesionarias del servicio público de estacionamientos o usuarios de tiempo medido en la vía pública.</t>
        </r>
      </text>
    </comment>
    <comment ref="B68" authorId="2">
      <text>
        <r>
          <rPr>
            <b/>
            <sz val="12"/>
            <color indexed="81"/>
            <rFont val="Arial"/>
            <family val="2"/>
          </rPr>
          <t>Importe de los ingresos que obtiene el municipio por la solicitud en uso a perpetuidad o temporal lotes en los cementerios municipales de dominio público.</t>
        </r>
      </text>
    </comment>
    <comment ref="B69" authorId="2">
      <text>
        <r>
          <rPr>
            <b/>
            <sz val="12"/>
            <color indexed="81"/>
            <rFont val="Arial"/>
            <family val="2"/>
          </rPr>
          <t>Importe obtenido de los derechos correspondientes a quienes hagan uso a perpetuidad y temporal lotes en los cementerios  de Dominio Público para la construcción de fosas. (Para considerarse un Derecho deberá estar incorporados los bienes en referencia, a la formalidad del dominio público).</t>
        </r>
      </text>
    </comment>
    <comment ref="B70" authorId="2">
      <text>
        <r>
          <rPr>
            <b/>
            <sz val="12"/>
            <color indexed="81"/>
            <rFont val="Arial"/>
            <family val="2"/>
          </rPr>
          <t>Importe de los ingresos obtenidos de los derechos correspondientes, para el mantenimiento de las calles, andadores, bardas, jardines y áreas comunes dentro del cementerio público. (Para considerarse un Derecho deberá estar incorporados los bienes en referencia, a la formalidad del dominio público).</t>
        </r>
      </text>
    </comment>
    <comment ref="B71" authorId="2">
      <text>
        <r>
          <rPr>
            <b/>
            <sz val="12"/>
            <color indexed="81"/>
            <rFont val="Arial"/>
            <family val="2"/>
          </rPr>
          <t>Importe de los ingresos que obtiene el municipio por la venta de gavetas a perpetuidad en los cementerios municipales de Dominio Público. (Para considerarse un Derecho deberá estar incorporados los bienes en referencia, a la formalidad del dominio público).</t>
        </r>
      </text>
    </comment>
    <comment ref="B72" authorId="2">
      <text>
        <r>
          <rPr>
            <b/>
            <sz val="12"/>
            <color indexed="81"/>
            <rFont val="Arial"/>
            <family val="2"/>
          </rPr>
          <t>Importe de los ingresos que obtiene el municipio por otros conceptos no considerados en los anteriores rubros de los cementerios municipales de Dominio Público. (Para considerarse un Derecho deberá estar incorporados los bienes en referencia, a la formalidad del dominio público).</t>
        </r>
      </text>
    </comment>
    <comment ref="B73" authorId="2">
      <text>
        <r>
          <rPr>
            <b/>
            <sz val="12"/>
            <color indexed="81"/>
            <rFont val="Arial"/>
            <family val="2"/>
          </rPr>
          <t>Importe del Ingreso obtenido por las rentas o concesión de toda clase de bienes propiedad del municipio y se encuentran incorporados al dominio público.</t>
        </r>
      </text>
    </comment>
    <comment ref="B74" authorId="2">
      <text>
        <r>
          <rPr>
            <b/>
            <sz val="12"/>
            <color indexed="81"/>
            <rFont val="Arial"/>
            <family val="2"/>
          </rPr>
          <t>Importe que obtiene la entidad de persona física o jurídica por el arrendamiento o la concesión de locales dentro y fuera de los mercados municipales. (Para considerarse un Derecho deberá estar incorporados los bienes en referencia, a la formalidad del dominio público).</t>
        </r>
      </text>
    </comment>
    <comment ref="B75" authorId="2">
      <text>
        <r>
          <rPr>
            <b/>
            <sz val="12"/>
            <color indexed="81"/>
            <rFont val="Arial"/>
            <family val="2"/>
          </rPr>
          <t>Importe que obtiene la entidad de persona física o jurídica por el arrendamiento o la concesión de kioscos en plazas y jardines públicos. (Para considerarse un Derecho deberá estar incorporados los bienes en referencia, a la formalidad del dominio público).</t>
        </r>
      </text>
    </comment>
    <comment ref="B76" authorId="2">
      <text>
        <r>
          <rPr>
            <b/>
            <sz val="12"/>
            <color indexed="81"/>
            <rFont val="Arial"/>
            <family val="2"/>
          </rPr>
          <t>Importe que obtiene la entidad de persona física o jurídica por el arrendamiento o la concesión de escusados y baños públicos. (Para considerarse un Derecho deberá estar incorporados los bienes en referencia, a la formalidad del dominio público).</t>
        </r>
      </text>
    </comment>
    <comment ref="B77" authorId="2">
      <text>
        <r>
          <rPr>
            <b/>
            <sz val="12"/>
            <color indexed="81"/>
            <rFont val="Arial"/>
            <family val="2"/>
          </rPr>
          <t>Importe que obtiene la entidad de persona física o jurídica por el arrendamiento de inmuebles públicos para anuncios. (Para considerarse un Derecho deberá estar incorporados los bienes en referencia, a la formalidad del dominio público).</t>
        </r>
      </text>
    </comment>
    <comment ref="B78" authorId="2">
      <text>
        <r>
          <rPr>
            <b/>
            <sz val="12"/>
            <color indexed="81"/>
            <rFont val="Arial"/>
            <family val="2"/>
          </rPr>
          <t>Importe que obtiene la entidad de persona física o jurídica por otros arrendamientos o concesiones distintos a los señalados en los rubros anteriores; tales como módulos de aseo de calzado, auditorios para eventos, canchas deportivas, bodegas, entre otros. (Para considerarse un Derecho deberá estar incorporados los bienes en referencia, a la formalidad del dominio público).</t>
        </r>
      </text>
    </comment>
    <comment ref="B79" authorId="3">
      <text>
        <r>
          <rPr>
            <b/>
            <sz val="12"/>
            <color indexed="81"/>
            <rFont val="Arial"/>
            <family val="2"/>
          </rPr>
          <t xml:space="preserve">Importe de los ingresos por derechos derivados de la extracción de petróleo crudo y gas natural.
</t>
        </r>
      </text>
    </comment>
    <comment ref="B80" authorId="3">
      <text>
        <r>
          <rPr>
            <b/>
            <sz val="12"/>
            <color indexed="81"/>
            <rFont val="Arial"/>
            <family val="2"/>
          </rPr>
          <t>Importe de los ingresos por derechos que percibe el ente público por prestar servicios exclusivos del estado.</t>
        </r>
        <r>
          <rPr>
            <sz val="8"/>
            <color indexed="81"/>
            <rFont val="Arial"/>
            <family val="2"/>
          </rPr>
          <t xml:space="preserve">
</t>
        </r>
      </text>
    </comment>
    <comment ref="B81" authorId="2">
      <text>
        <r>
          <rPr>
            <b/>
            <sz val="12"/>
            <color indexed="81"/>
            <rFont val="Arial"/>
            <family val="2"/>
          </rPr>
          <t>Importe de los derechos que recauda la entidad de persona física o jurídica en la obtención o refrendo de licencias, permisos o autorización para el funcionamiento de establecimientos o locales con giros de venta, servicio y/o consumo de bebidas alcohólicas; tales como cabarets, centros nocturnos, cantinas, bares, pulquerías expendios, salones para fiesta, tendejones, supermercados, entre otros.</t>
        </r>
      </text>
    </comment>
    <comment ref="B82" authorId="2">
      <text>
        <r>
          <rPr>
            <b/>
            <sz val="12"/>
            <color indexed="81"/>
            <rFont val="Arial"/>
            <family val="2"/>
          </rPr>
          <t>Importe de los derechos que recauda la entidad de persona física o jurídica en la obtención o refrendo de licencias, permisos o registros, para la venta de bebidas alcohólicas.</t>
        </r>
      </text>
    </comment>
    <comment ref="B83" authorId="2">
      <text>
        <r>
          <rPr>
            <b/>
            <sz val="12"/>
            <color indexed="81"/>
            <rFont val="Arial"/>
            <family val="2"/>
          </rPr>
          <t>Importe de los derechos que recauda la entidad de persona física o jurídica en la obtención o refrendo de licencias, permisos o registros, para el servicio de bebidas alcohólicas.</t>
        </r>
      </text>
    </comment>
    <comment ref="B84" authorId="2">
      <text>
        <r>
          <rPr>
            <b/>
            <sz val="12"/>
            <color indexed="81"/>
            <rFont val="Arial"/>
            <family val="2"/>
          </rPr>
          <t>Importe de los derechos que recauda la entidad de persona física o jurídica en la obtención o refrendo de licencias, permisos o registros, para otros conceptos distintos a los anteriores en giros con bebidas alcohólicas.</t>
        </r>
      </text>
    </comment>
    <comment ref="B85" authorId="2">
      <text>
        <r>
          <rPr>
            <b/>
            <sz val="12"/>
            <color indexed="81"/>
            <rFont val="Arial"/>
            <family val="2"/>
          </rPr>
          <t>Importe de los derechos obtenidos de los giros que requieran funcionar en horario extraordinario, siempre y cuando lo autorice el Consejo de Giros Restringidos o su equivalente, sobre la venta y consumo de bebidas alcohólicas.</t>
        </r>
      </text>
    </comment>
    <comment ref="B86" authorId="2">
      <text>
        <r>
          <rPr>
            <b/>
            <sz val="12"/>
            <color indexed="81"/>
            <rFont val="Arial"/>
            <family val="2"/>
          </rPr>
          <t>Importe de los derechos obtenidos por la entidad de persona física o jurídica en la obtención o refrendo de licencias, o permisos para anuncios de estos, de productos o de actividades anunciados en forma permanente o eventual.</t>
        </r>
      </text>
    </comment>
    <comment ref="B87" authorId="2">
      <text>
        <r>
          <rPr>
            <b/>
            <sz val="12"/>
            <color indexed="81"/>
            <rFont val="Arial"/>
            <family val="2"/>
          </rPr>
          <t>Importe de los derechos obtenidos por la entidad de persona física o jurídica en la obtención o refrendo de licencias, o permisos a quienes se anuncien o cuyos productos o actividades sean anunciados en forma permanente.</t>
        </r>
      </text>
    </comment>
    <comment ref="B88" authorId="2">
      <text>
        <r>
          <rPr>
            <b/>
            <sz val="12"/>
            <color indexed="81"/>
            <rFont val="Arial"/>
            <family val="2"/>
          </rPr>
          <t>Importe de los derechos obtenidos por la entidad de persona física o jurídica en la obtención o refrendo de licencias, o permisos a quienes se anuncien o cuyos productos o actividades sean anunciados en forma eventual.</t>
        </r>
      </text>
    </comment>
    <comment ref="B89" authorId="2">
      <text>
        <r>
          <rPr>
            <b/>
            <sz val="12"/>
            <color indexed="81"/>
            <rFont val="Arial"/>
            <family val="2"/>
          </rPr>
          <t>Importe de los derechos obtenidos por la entidad de persona física o jurídica en la obtención o refrendo de licencias, o permisos a quienes se anuncien o cuyos productos o actividades sean anunciados distinto a los rubros anteriores.</t>
        </r>
      </text>
    </comment>
    <comment ref="B90" authorId="2">
      <text>
        <r>
          <rPr>
            <b/>
            <sz val="12"/>
            <color indexed="81"/>
            <rFont val="Arial"/>
            <family val="2"/>
          </rPr>
          <t>Importe de los derechos que recibe de persona física o jurídica en la obtención  de licencias, o permisos en la realización de acciones para construcción, reconstrucción, reparación, demolición de obras, así como en la ocupación provisional de la vía pública o en el movimiento de tierras.</t>
        </r>
      </text>
    </comment>
    <comment ref="B91" authorId="2">
      <text>
        <r>
          <rPr>
            <b/>
            <sz val="12"/>
            <color indexed="81"/>
            <rFont val="Arial"/>
            <family val="2"/>
          </rPr>
          <t>Importe de los derechos de la entidad que recibe de persona física o jurídica en la obtención  de licencias, o permisos en la realización de acciones para la construcción de obras.</t>
        </r>
      </text>
    </comment>
    <comment ref="B92" authorId="2">
      <text>
        <r>
          <rPr>
            <b/>
            <sz val="12"/>
            <color indexed="81"/>
            <rFont val="Arial"/>
            <family val="2"/>
          </rPr>
          <t>Importe de los derechos de la entidad que recibe de persona física o jurídica en la obtención  de licencias, o permisos en la realización de acciones para la demolición de obras.</t>
        </r>
      </text>
    </comment>
    <comment ref="B93" authorId="2">
      <text>
        <r>
          <rPr>
            <b/>
            <sz val="12"/>
            <color indexed="81"/>
            <rFont val="Arial"/>
            <family val="2"/>
          </rPr>
          <t>Importe de los derechos de la entidad que recibe de persona física o jurídica en la obtención  de licencias, o permisos en la realización de acciones para la remodelación de obras.</t>
        </r>
      </text>
    </comment>
    <comment ref="B94" authorId="2">
      <text>
        <r>
          <rPr>
            <b/>
            <sz val="12"/>
            <color indexed="81"/>
            <rFont val="Arial"/>
            <family val="2"/>
          </rPr>
          <t>Importe de los derechos de la entidad que recibe de persona física o jurídica en la obtención  de licencias, o permisos en la realización de acciones para la reconstrucción, reestructuración o adaptación de obras.</t>
        </r>
      </text>
    </comment>
    <comment ref="B95" authorId="2">
      <text>
        <r>
          <rPr>
            <b/>
            <sz val="12"/>
            <color indexed="81"/>
            <rFont val="Arial"/>
            <family val="2"/>
          </rPr>
          <t>Importe de los derechos correspondientes en la obtención de licencias o permisos, para ocupación en la vía pública, con materiales de construcción y/o tapiales, según los lineamientos de la dirección de Obras Públicas.</t>
        </r>
      </text>
    </comment>
    <comment ref="B96" authorId="2">
      <text>
        <r>
          <rPr>
            <b/>
            <sz val="12"/>
            <color indexed="81"/>
            <rFont val="Arial"/>
            <family val="2"/>
          </rPr>
          <t xml:space="preserve">Importe de los derechos correspondientes en la obtención  de licencias o permisos, para movimientos de tierra, previo dictamen de la Dirección de Obras.
</t>
        </r>
      </text>
    </comment>
    <comment ref="B97" authorId="2">
      <text>
        <r>
          <rPr>
            <b/>
            <sz val="12"/>
            <color indexed="81"/>
            <rFont val="Arial"/>
            <family val="2"/>
          </rPr>
          <t>Importe de los derechos de la entidad que recibe de persona física o jurídica en la obtención de licencias, o permisos en la realización de otras acciones de obra similares y no previstas en los anteriores rubros; tales como bardeados, colocación de estructuras, entre otros.</t>
        </r>
      </text>
    </comment>
    <comment ref="B98" authorId="2">
      <text>
        <r>
          <rPr>
            <b/>
            <sz val="12"/>
            <color indexed="81"/>
            <rFont val="Arial"/>
            <family val="2"/>
          </rPr>
          <t>Importe de los ingresos de persona física o jurídica en la obtención de los permisos para el alineamiento, designación de número oficial e inspección de acciones de obras.</t>
        </r>
      </text>
    </comment>
    <comment ref="B99" authorId="2">
      <text>
        <r>
          <rPr>
            <b/>
            <sz val="12"/>
            <color indexed="81"/>
            <rFont val="Arial"/>
            <family val="2"/>
          </rPr>
          <t>Importe de los ingresos de persona física o jurídica en la obtención de los permisos para el alineamiento de predios.</t>
        </r>
      </text>
    </comment>
    <comment ref="B100" authorId="2">
      <text>
        <r>
          <rPr>
            <b/>
            <sz val="12"/>
            <color indexed="81"/>
            <rFont val="Arial"/>
            <family val="2"/>
          </rPr>
          <t>Importe de los ingresos de persona física o jurídica en la asignación del número oficial. No incluye el costo de los números.</t>
        </r>
      </text>
    </comment>
    <comment ref="B101" authorId="2">
      <text>
        <r>
          <rPr>
            <b/>
            <sz val="12"/>
            <color indexed="81"/>
            <rFont val="Arial"/>
            <family val="2"/>
          </rPr>
          <t>Importe de los ingresos, a solicitud del interesado para la inspección del valor sobre inmuebles.</t>
        </r>
      </text>
    </comment>
    <comment ref="B102" authorId="2">
      <text>
        <r>
          <rPr>
            <b/>
            <sz val="12"/>
            <color indexed="81"/>
            <rFont val="Arial"/>
            <family val="2"/>
          </rPr>
          <t>Importe de los ingresos de persona física o jurídica en otros servicios similares de la dirección de obras públicas.</t>
        </r>
      </text>
    </comment>
    <comment ref="B103" authorId="2">
      <text>
        <r>
          <rPr>
            <b/>
            <sz val="12"/>
            <color indexed="81"/>
            <rFont val="Arial"/>
            <family val="2"/>
          </rPr>
          <t xml:space="preserve">Importe de los ingresos que obtiene el municipio de persona física o jurídica por la obtención de licencia, peritaje dictamen o inspección en acciones urbanísticas o de cambio de régimen de propiedad. </t>
        </r>
      </text>
    </comment>
    <comment ref="B104" authorId="2">
      <text>
        <r>
          <rPr>
            <b/>
            <sz val="12"/>
            <color indexed="81"/>
            <rFont val="Arial"/>
            <family val="2"/>
          </rPr>
          <t>Importe de los ingresos obtenidos de persona física o jurídica por las licencias de cambio de régimen de propiedad individual a condominio.</t>
        </r>
      </text>
    </comment>
    <comment ref="B105" authorId="2">
      <text>
        <r>
          <rPr>
            <b/>
            <sz val="12"/>
            <color indexed="81"/>
            <rFont val="Arial"/>
            <family val="2"/>
          </rPr>
          <t>Importe de los ingresos recibidos de persona física o jurídica en la obtención de licencia para dividir o transformar terrenos en lotes mediante la realización de obras de urbanización.</t>
        </r>
      </text>
    </comment>
    <comment ref="B106" authorId="2">
      <text>
        <r>
          <rPr>
            <b/>
            <sz val="12"/>
            <color indexed="81"/>
            <rFont val="Arial"/>
            <family val="2"/>
          </rPr>
          <t>Importe de los ingresos obtenidos por el peritaje, dictamen o inspección realizado por la dependencia municipal de obras públicas de carácter extraordinario.</t>
        </r>
      </text>
    </comment>
    <comment ref="B107" authorId="2">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108" authorId="2">
      <text>
        <r>
          <rPr>
            <b/>
            <sz val="12"/>
            <color indexed="81"/>
            <rFont val="Arial"/>
            <family val="2"/>
          </rPr>
          <t xml:space="preserve">Importe  de los ingresos obtenidos  por medición de terrenos  por la dependencia municipal de obras públicas.
</t>
        </r>
      </text>
    </comment>
    <comment ref="B109" authorId="2">
      <text>
        <r>
          <rPr>
            <b/>
            <sz val="12"/>
            <color indexed="81"/>
            <rFont val="Arial"/>
            <family val="2"/>
          </rPr>
          <t>Importe de los ingresos obtenidos por la autorización para romper pavimento, banquetas y/o machuelos en la instalación de tomas de agua, descargas o reparación de tuberías o servicios de cualquier naturaleza. Independientemente del permiso se pagará adicionalmente por el contribuyente los costos de los materiales de la reparación.</t>
        </r>
      </text>
    </comment>
    <comment ref="B110" authorId="2">
      <text>
        <r>
          <rPr>
            <b/>
            <sz val="12"/>
            <color indexed="81"/>
            <rFont val="Arial"/>
            <family val="2"/>
          </rPr>
          <t>Importe obtenido de los ingresos de persona física o jurídica para la construcciones de infraestructura en la vía pública, tales como la colocación oculta o visible de líneas de telefonía, televisión, conducción de combustibles o la construcción de registros o túneles.</t>
        </r>
      </text>
    </comment>
    <comment ref="B111" authorId="2">
      <text>
        <r>
          <rPr>
            <b/>
            <sz val="12"/>
            <color indexed="81"/>
            <rFont val="Arial"/>
            <family val="2"/>
          </rPr>
          <t>Importe de los ingresos obtenidos por el municipio de persona física o jurídica en la realización del servicio de medición de terrenos por la dirección de obras públicas ó para el permiso de romper pavimento, banquetas o machuelos, así como para la realización de obras de infraestructura en la vía pública.</t>
        </r>
      </text>
    </comment>
    <comment ref="B112" authorId="2">
      <text>
        <r>
          <rPr>
            <b/>
            <sz val="12"/>
            <color indexed="81"/>
            <rFont val="Arial"/>
            <family val="2"/>
          </rPr>
          <t xml:space="preserve">Importe  de los ingresos obtenidos  por concepto de licencias de construcción por los primeros 120 metros cuadrados; debiendo cubrir el excedente de acuerdo a su Ley de Ingresos Municipal vigente
</t>
        </r>
      </text>
    </comment>
    <comment ref="B113" authorId="2">
      <text>
        <r>
          <rPr>
            <b/>
            <sz val="12"/>
            <color indexed="81"/>
            <rFont val="Arial"/>
            <family val="2"/>
          </rPr>
          <t xml:space="preserve">Importe de los ingresos obtenidos por concepto de licencia de registro de obra, sobre los usos y tarifas de la Ley de Ingresos Municipal vigente.
La antigüedad deberá ser acreditada mediante un certificado catastral o la presentación de recibos de pago del impuesto predial de los cinco años anteriores a la tramitación.
</t>
        </r>
      </text>
    </comment>
    <comment ref="B114" authorId="2">
      <text>
        <r>
          <rPr>
            <b/>
            <sz val="12"/>
            <color indexed="81"/>
            <rFont val="Arial"/>
            <family val="2"/>
          </rPr>
          <t>Importe obtenido de los ingresos por concepto de licencias de registro de obra pública, sobre los usos y tarifas establecidas en la Ley de Ingresos Municipal.</t>
        </r>
      </text>
    </comment>
    <comment ref="B115" authorId="2">
      <text>
        <r>
          <rPr>
            <b/>
            <sz val="12"/>
            <color indexed="81"/>
            <rFont val="Arial"/>
            <family val="2"/>
          </rPr>
          <t>Importe de los ingresos que obtiene el municipio de persona física o jurídica por servicios de sanidad, tales como inhumaciones, exhumaciones, servicios de cremación y/o traslado de cadáveres fuera del municipio.</t>
        </r>
      </text>
    </comment>
    <comment ref="B116" authorId="2">
      <text>
        <r>
          <rPr>
            <b/>
            <sz val="12"/>
            <color indexed="81"/>
            <rFont val="Arial"/>
            <family val="2"/>
          </rPr>
          <t>Importe de los ingresos obtenidos de las personas físicas o morales que requieran de realizar la inhumación o reinhumaciones de cadáveres.</t>
        </r>
      </text>
    </comment>
    <comment ref="B117" authorId="2">
      <text>
        <r>
          <rPr>
            <b/>
            <sz val="12"/>
            <color indexed="81"/>
            <rFont val="Arial"/>
            <family val="2"/>
          </rPr>
          <t>Importe de los ingresos obtenidos por el permiso de exhumaciones prematuras o de restos áridos.</t>
        </r>
      </text>
    </comment>
    <comment ref="B118" authorId="2">
      <text>
        <r>
          <rPr>
            <b/>
            <sz val="12"/>
            <color indexed="81"/>
            <rFont val="Arial"/>
            <family val="2"/>
          </rPr>
          <t>Importe de los ingresos obtenidos por el servicio realizado por el municipio para la cremación de cadáveres.</t>
        </r>
      </text>
    </comment>
    <comment ref="B119" authorId="2">
      <text>
        <r>
          <rPr>
            <b/>
            <sz val="12"/>
            <color indexed="81"/>
            <rFont val="Arial"/>
            <family val="2"/>
          </rPr>
          <t>Importe de los ingresos obtenidos por el permiso de traslado de cadáveres fuera del municipio.</t>
        </r>
      </text>
    </comment>
    <comment ref="B120" authorId="2">
      <text>
        <r>
          <rPr>
            <b/>
            <sz val="12"/>
            <color indexed="81"/>
            <rFont val="Arial"/>
            <family val="2"/>
          </rPr>
          <t>Importe de los ingresos que obtiene el municipio por la prestación del servicio de limpieza, recolección, traslado, tratamiento y/o disposición final de residuos sólidos, cuando el servicio sea en forma especial, a solicitud o en rebeldía del usuario.</t>
        </r>
      </text>
    </comment>
    <comment ref="B121" authorId="2">
      <text>
        <r>
          <rPr>
            <b/>
            <sz val="12"/>
            <color indexed="81"/>
            <rFont val="Arial"/>
            <family val="2"/>
          </rPr>
          <t>Importe de los ingresos que obtiene el municipio por la prestación del servicio de recolección y traslado de basura, desechos o desperdicios no peligrosos, en vehículos del ayuntamiento, cuando el servicio sea en forma especial, a solicitud o en rebeldía del usuario.</t>
        </r>
      </text>
    </comment>
    <comment ref="B122" authorId="2">
      <text>
        <r>
          <rPr>
            <b/>
            <sz val="12"/>
            <color indexed="81"/>
            <rFont val="Arial"/>
            <family val="2"/>
          </rPr>
          <t>Importe de los ingresos que obtiene el municipio por la prestación del servicio de recolección y traslado de basura, desechos o desperdicios peligrosos en vehículos del ayuntamiento, cuando el servicio sea en forma especial, a solicitud o en rebeldía del usuario.</t>
        </r>
      </text>
    </comment>
    <comment ref="B123" authorId="2">
      <text>
        <r>
          <rPr>
            <b/>
            <sz val="12"/>
            <color indexed="81"/>
            <rFont val="Arial"/>
            <family val="2"/>
          </rPr>
          <t>Importe de los ingresos que obtiene el municipio por la prestación del servicio de limpieza de lotes baldíos, jardines, prados, banquetas y similares, cuando el servicio sea en forma especial, a solicitud o en rebeldía del usuario.</t>
        </r>
      </text>
    </comment>
    <comment ref="B124" authorId="2">
      <text>
        <r>
          <rPr>
            <b/>
            <sz val="12"/>
            <color indexed="81"/>
            <rFont val="Arial"/>
            <family val="2"/>
          </rPr>
          <t>Importe de los ingresos que obtiene el municipio por la prestación del servicio exclusivo de camiones de aseo a solicitud del usuario.</t>
        </r>
      </text>
    </comment>
    <comment ref="B125" authorId="2">
      <text>
        <r>
          <rPr>
            <b/>
            <sz val="12"/>
            <color indexed="81"/>
            <rFont val="Arial"/>
            <family val="2"/>
          </rPr>
          <t>Importe de los ingresos obtenidos por el permiso a particulares que utilicen los tiraderos municipales o rellenos sanitarios de derecho público municipal.</t>
        </r>
      </text>
    </comment>
    <comment ref="B126" authorId="2">
      <text>
        <r>
          <rPr>
            <b/>
            <sz val="12"/>
            <color indexed="81"/>
            <rFont val="Arial"/>
            <family val="2"/>
          </rPr>
          <t>Importe de los ingresos obtenidos por otros servicios similares no especificados en los rubros de servicios de limpieza, recolección, traslado y disposición final de residuos sólidos, tales como la recepción de residuos sólidos como llantas, colchones, etc. o la venta de composta de rellenos sanitarios, entre otros.</t>
        </r>
      </text>
    </comment>
    <comment ref="B127" authorId="2">
      <text>
        <r>
          <rPr>
            <b/>
            <sz val="12"/>
            <color indexed="81"/>
            <rFont val="Arial"/>
            <family val="2"/>
          </rPr>
          <t>Importe de los ingresos que obtiene el municipio de las personas físicas ó jurídicas propietarios o poseedores de inmuebles, que se beneficien directa o indirectamente con los servicios de agua potable, alcantarillado y saneamiento, bien por que reciban todos o algunos de ellos o por que por el frente de los inmuebles, estén instaladas redes de agua potable o alcantarillado.</t>
        </r>
      </text>
    </comment>
    <comment ref="B128" authorId="2">
      <text>
        <r>
          <rPr>
            <b/>
            <sz val="12"/>
            <color indexed="81"/>
            <rFont val="Arial"/>
            <family val="2"/>
          </rPr>
          <t>Importe de los ingresos obtenidos de las personas físicas o jurídicas propietarios o poseedores de inmuebles que se beneficien directa o indirectamente con el servicio de agua potable y alcantarillado en sus modalidades de servicio medido o en régimen de cuota fija a casa habitación, bien por que reciban todos o alguno de ellos o por que por el frente de los inmuebles, estén instaladas redes de agua potable o alcantarillado.</t>
        </r>
      </text>
    </comment>
    <comment ref="B129" authorId="2">
      <text>
        <r>
          <rPr>
            <b/>
            <sz val="12"/>
            <color indexed="81"/>
            <rFont val="Arial"/>
            <family val="2"/>
          </rPr>
          <t>Importe de los ingresos obtenidos de las personas físicas o jurídicas propietarios o poseedores de inmuebles que se beneficien directa o indirectamente con el servicio de agua potable y alcantarillado en sus modalidades de servicio medido o en régimen de cuota fija a comercios, industrias, establos e inmuebles no considerados como casa habitacional, bien por que reciban todos o alguno de ellos o por que por el frente de los inmuebles, estén instaladas redes de agua potable o alcantarillado.</t>
        </r>
      </text>
    </comment>
    <comment ref="B130" authorId="2">
      <text>
        <r>
          <rPr>
            <b/>
            <sz val="12"/>
            <color indexed="81"/>
            <rFont val="Arial"/>
            <family val="2"/>
          </rPr>
          <t>Importe de los ingresos obtenidos por la prestación del servicio de agua potable que por el frente del predio baldío pasen todos o algunos de los servicios de agua potable y alcantarillado.</t>
        </r>
      </text>
    </comment>
    <comment ref="B131" authorId="2">
      <text>
        <r>
          <rPr>
            <b/>
            <sz val="12"/>
            <color indexed="81"/>
            <rFont val="Arial"/>
            <family val="2"/>
          </rPr>
          <t>Importe de los ingresos obtenidos por la prestación del servicio de agua potable en sus modalidades de servicio medido o en régimen de cuota fija en delegaciones y agencias municipales.</t>
        </r>
      </text>
    </comment>
    <comment ref="B132" authorId="2">
      <text>
        <r>
          <rPr>
            <b/>
            <sz val="12"/>
            <color indexed="81"/>
            <rFont val="Arial"/>
            <family val="2"/>
          </rPr>
          <t>Ingresos obtenidos de quienes se beneficien directa o indirectamente de los servicios de agua potable y/o alcantarillado, pagarán adicionalmente un 20% sobre los derechos del servicios de agua potable y/o alcantarillado, cuyo producto será destinado a la construcción, operación y mantenimiento de infraestructura para el saneamiento de aguas residuales, tales como la construcción o mantenimiento de plantas tratadoras de aguas residuales.</t>
        </r>
      </text>
    </comment>
    <comment ref="B133" authorId="2">
      <text>
        <r>
          <rPr>
            <b/>
            <sz val="12"/>
            <color indexed="81"/>
            <rFont val="Arial"/>
            <family val="2"/>
          </rPr>
          <t>Ingresos obtenidos de quienes se beneficien directa o indirectamente de los servicios de agua potable y/o alcantarillado, pagaran adicionalmente un 2% o 3% sobre los derechos del servicios de agua potable y/o alcantarillado, cuyo producto será destinado a la construcción y mantenimiento de infraestructura de las redes de agua potable existentes.</t>
        </r>
      </text>
    </comment>
    <comment ref="B134" authorId="2">
      <text>
        <r>
          <rPr>
            <b/>
            <sz val="12"/>
            <color indexed="81"/>
            <rFont val="Arial"/>
            <family val="2"/>
          </rPr>
          <t xml:space="preserve">Importe de los ingresos obtenidos por el aprovechamiento de la infraestructura de agua potable y saneamiento existente, por la incorporación de nuevas urbanizaciones, conjuntos habitacionales, desarrollos industriales y comerciales o conexión de predios ya urbanizados. </t>
        </r>
      </text>
    </comment>
    <comment ref="B135" authorId="2">
      <text>
        <r>
          <rPr>
            <b/>
            <sz val="12"/>
            <color indexed="81"/>
            <rFont val="Arial"/>
            <family val="2"/>
          </rPr>
          <t>Importe de los ingresos obtenidos por la solicitud de conexión o reconexión al servicio del agua potable y/o descarga de drenaje, incluyen en este rubro los costos de materiales necesarios para su instalación tales como medidor, tubos, mano de obra entre otros.</t>
        </r>
      </text>
    </comment>
    <comment ref="B136" authorId="2">
      <text>
        <r>
          <rPr>
            <b/>
            <sz val="12"/>
            <color indexed="81"/>
            <rFont val="Arial"/>
            <family val="2"/>
          </rPr>
          <t>Importe de los ingresos que obtiene el municipio de persona física o jurídica que pretenda realizar el sacrificio de ganado, aves y otras especies de consumo humano, ya sea dentro o fuera del rastro municipal.</t>
        </r>
      </text>
    </comment>
    <comment ref="B137" authorId="2">
      <text>
        <r>
          <rPr>
            <b/>
            <sz val="12"/>
            <color indexed="81"/>
            <rFont val="Arial"/>
            <family val="2"/>
          </rPr>
          <t>Importe de los ingresos obtenidos por la autorización de matanza de ganado, aves y otras especies de consumo humano, dentro y fuera del rastro municipal, en rastros concesionados o particulares, incluyendo establecimientos T.I.F.</t>
        </r>
      </text>
    </comment>
    <comment ref="B138" authorId="2">
      <text>
        <r>
          <rPr>
            <b/>
            <sz val="12"/>
            <color indexed="81"/>
            <rFont val="Arial"/>
            <family val="2"/>
          </rPr>
          <t>Importe de los ingresos obtenidos por la autorización de la salida de animales del rastro para envíos fuera del municipio.</t>
        </r>
      </text>
    </comment>
    <comment ref="B139" authorId="2">
      <text>
        <r>
          <rPr>
            <b/>
            <sz val="12"/>
            <color indexed="81"/>
            <rFont val="Arial"/>
            <family val="2"/>
          </rPr>
          <t xml:space="preserve">Importe de los ingresos obtenidos por la autorización de  la introducción de ganado al rastro en horas extraordinarias.
</t>
        </r>
      </text>
    </comment>
    <comment ref="B140" authorId="2">
      <text>
        <r>
          <rPr>
            <b/>
            <sz val="12"/>
            <color indexed="81"/>
            <rFont val="Arial"/>
            <family val="2"/>
          </rPr>
          <t>Importe de los ingresos obtenidos en la inspección sanitaria de pieles, ganado y otras especies de consumo humano.</t>
        </r>
      </text>
    </comment>
    <comment ref="B141" authorId="2">
      <text>
        <r>
          <rPr>
            <b/>
            <sz val="12"/>
            <color indexed="81"/>
            <rFont val="Arial"/>
            <family val="2"/>
          </rPr>
          <t xml:space="preserve">Importe de los ingresos obtenidos para la entrega y acarreo de carnes en camiones municipales.
</t>
        </r>
      </text>
    </comment>
    <comment ref="B142" authorId="2">
      <text>
        <r>
          <rPr>
            <b/>
            <sz val="12"/>
            <color indexed="81"/>
            <rFont val="Arial"/>
            <family val="2"/>
          </rPr>
          <t>Importe de los ingresos obtenidos por el servicio de sacrificio de ganado, aves y otras especies de consumo humano que se presten en el interior del rastro municipal, por personal pagado por el ayuntamiento.</t>
        </r>
      </text>
    </comment>
    <comment ref="B143" authorId="2">
      <text>
        <r>
          <rPr>
            <b/>
            <sz val="12"/>
            <color indexed="81"/>
            <rFont val="Arial"/>
            <family val="2"/>
          </rPr>
          <t>Importe de los ingresos obtenidos por la venta de productos obtenidos en el rastro, tales como harina de sangre y estiércol, entre otros.</t>
        </r>
      </text>
    </comment>
    <comment ref="B144" authorId="2">
      <text>
        <r>
          <rPr>
            <b/>
            <sz val="12"/>
            <color indexed="81"/>
            <rFont val="Arial"/>
            <family val="2"/>
          </rPr>
          <t>Importe de los ingresos que se obtienen por otros servicios prestados en el rastro municipal no previstos en los rubros anteriores; tales como el uso de corrales, enmantado de canales, encierro de animales de consumo humano, refrigeración, entre otros similares.</t>
        </r>
      </text>
    </comment>
    <comment ref="B145" authorId="2">
      <text>
        <r>
          <rPr>
            <b/>
            <sz val="12"/>
            <color indexed="81"/>
            <rFont val="Arial"/>
            <family val="2"/>
          </rPr>
          <t>Importe de los ingresos que obtiene el municipio por la prestación del servicio del registro civil, a domicilio o fuera del horario de oficina.</t>
        </r>
      </text>
    </comment>
    <comment ref="B146" authorId="2">
      <text>
        <r>
          <rPr>
            <b/>
            <sz val="12"/>
            <color indexed="81"/>
            <rFont val="Arial"/>
            <family val="2"/>
          </rPr>
          <t>Importe de los ingresos que obtiene el municipio por la prestación del servicio del registro civil en las oficinas de este, fuera del horario normal.</t>
        </r>
      </text>
    </comment>
    <comment ref="B147" authorId="2">
      <text>
        <r>
          <rPr>
            <b/>
            <sz val="12"/>
            <color indexed="81"/>
            <rFont val="Arial"/>
            <family val="2"/>
          </rPr>
          <t>Importe de los ingresos que obtiene el municipio por la prestación del servicio del registro civil a domicilio; tales como matrimonios civiles a domicilio.</t>
        </r>
      </text>
    </comment>
    <comment ref="B148" authorId="2">
      <text>
        <r>
          <rPr>
            <b/>
            <sz val="12"/>
            <color indexed="81"/>
            <rFont val="Arial"/>
            <family val="2"/>
          </rPr>
          <t>Importe de los ingresos que se obtienen por la realización de anotaciones e inserciones en las actas del registro civil, como son el cambio de régimen patrimonial en el matrimonio, actas de defunción de personas fallecidas fuera del municipio, inscripciones extranjeras del registro civil. No se pagarán los derechos a que se refiere este rubro en los supuestos de anotaciones marginales de reconocimiento y legitimación de descendientes, así como de matrimonios colectivos.</t>
        </r>
      </text>
    </comment>
    <comment ref="B149" authorId="2">
      <text>
        <r>
          <rPr>
            <b/>
            <sz val="12"/>
            <color indexed="81"/>
            <rFont val="Arial"/>
            <family val="2"/>
          </rPr>
          <t>Importe de los ingresos por la expedición de toda clase de certificados, certificaciones o copias de documentos existentes en los archivos de las oficinas municipales, a solicitud del interesado.</t>
        </r>
      </text>
    </comment>
    <comment ref="B150" authorId="2">
      <text>
        <r>
          <rPr>
            <b/>
            <sz val="12"/>
            <color indexed="81"/>
            <rFont val="Arial"/>
            <family val="2"/>
          </rPr>
          <t>Importe de los ingresos por la expedición de certificados, certificaciones, constancias o copias, a solicitud del interesado, tales como certificación de firmas, certificados de inexistencia de actas del registro civil, certificados de residencia, constancias de existencia, certificados médicos prenupciales, certificado de alcoholemia, entre otros.</t>
        </r>
      </text>
    </comment>
    <comment ref="B151" authorId="2">
      <text>
        <r>
          <rPr>
            <b/>
            <sz val="12"/>
            <color indexed="81"/>
            <rFont val="Arial"/>
            <family val="2"/>
          </rPr>
          <t>Importe de los ingresos por la expedición de extractos de actas, a solicitud del interesado.</t>
        </r>
      </text>
    </comment>
    <comment ref="B152" authorId="2">
      <text>
        <r>
          <rPr>
            <b/>
            <sz val="12"/>
            <color indexed="81"/>
            <rFont val="Arial"/>
            <family val="2"/>
          </rPr>
          <t>Importe de los ingresos por la solicitud de dictámenes de trazo, uso y destino, a solicitud del interesado; tales como el dictamen técnico de factibilidad.</t>
        </r>
      </text>
    </comment>
    <comment ref="B153" authorId="2">
      <text>
        <r>
          <rPr>
            <b/>
            <sz val="12"/>
            <color indexed="81"/>
            <rFont val="Arial"/>
            <family val="2"/>
          </rPr>
          <t>Importe de los ingresos que obtiene el municipio por los servicios proporcionados en la dirección o área de catastro, como es la solicitud de copias de planos, certificaciones catastrales, expedición de fotocopias, informes catastrales, deslindes, entre otros.</t>
        </r>
      </text>
    </comment>
    <comment ref="B154" authorId="2">
      <text>
        <r>
          <rPr>
            <b/>
            <sz val="12"/>
            <color indexed="81"/>
            <rFont val="Arial"/>
            <family val="2"/>
          </rPr>
          <t>Importe de los ingresos obtenidos por la solicitud de copias de planos simples y en maduro; como son planos generales de población, fotografía de ortofoto, planos con tabla de valores unitarios, entre otros.</t>
        </r>
      </text>
    </comment>
    <comment ref="B155" authorId="2">
      <text>
        <r>
          <rPr>
            <b/>
            <sz val="12"/>
            <color indexed="81"/>
            <rFont val="Arial"/>
            <family val="2"/>
          </rPr>
          <t>Importe de los ingresos que se obtienen por la expedición de certificaciones catastrales, tales como certificados de no-inscripción de propiedad, certificaciones de planos, certificaciones de no adeudo, entre otros.</t>
        </r>
      </text>
    </comment>
    <comment ref="B156" authorId="2">
      <text>
        <r>
          <rPr>
            <b/>
            <sz val="12"/>
            <color indexed="81"/>
            <rFont val="Arial"/>
            <family val="2"/>
          </rPr>
          <t>Importe de los ingresos obtenidos por informes catastrales en la expedición de fotocopias e informes catastrales por datos técnicos; tales como expedición de fotocopias del microfilme, informes catastrales de datos técnicos, entre otros.</t>
        </r>
      </text>
    </comment>
    <comment ref="B157" authorId="2">
      <text>
        <r>
          <rPr>
            <b/>
            <sz val="12"/>
            <color indexed="81"/>
            <rFont val="Arial"/>
            <family val="2"/>
          </rPr>
          <t>Importe de los ingresos obtenidos por la practica y expedición de deslindes de predios urbanos, con base en planos catastrales existentes.</t>
        </r>
      </text>
    </comment>
    <comment ref="B158" authorId="2">
      <text>
        <r>
          <rPr>
            <b/>
            <sz val="12"/>
            <color indexed="81"/>
            <rFont val="Arial"/>
            <family val="2"/>
          </rPr>
          <t>Importe de los ingresos obtenidos por la solicitud de dictamen de valor, practicado por el área de catastro.</t>
        </r>
      </text>
    </comment>
    <comment ref="B159" authorId="2">
      <text>
        <r>
          <rPr>
            <b/>
            <sz val="12"/>
            <color indexed="81"/>
            <rFont val="Arial"/>
            <family val="2"/>
          </rPr>
          <t>Importe de los ingresos obtenidos por la revisión y autorización de cada avalúo practicado por otras instituciones o valuadores independientes autorizados por el área de catastro.</t>
        </r>
      </text>
    </comment>
    <comment ref="B160" authorId="3">
      <text>
        <r>
          <rPr>
            <b/>
            <sz val="12"/>
            <color indexed="81"/>
            <rFont val="Arial"/>
            <family val="2"/>
          </rPr>
          <t>Comprende el importe de los ingresos por derechos establecidos en Ley por el uso o aprovechamiento de los bienes del dominio público, así como por recibir servicios que presta el Estado en sus  funciones de derecho público, excepto cuando se presten por organismos descentralizados u órganos desconcentrados cuando en este último caso, se trate de contraprestaciones que no se encuentren previstas en la Ley. También son de derechos las contribuciones a cargo de los organismos públicos descentralizados por prestar servicios exclusivos del Estado, no incluidos en las cuentas anteriores.</t>
        </r>
        <r>
          <rPr>
            <sz val="8"/>
            <color indexed="81"/>
            <rFont val="Tahoma"/>
            <family val="2"/>
          </rPr>
          <t xml:space="preserve">
</t>
        </r>
      </text>
    </comment>
    <comment ref="B161" authorId="2">
      <text>
        <r>
          <rPr>
            <b/>
            <sz val="12"/>
            <color indexed="81"/>
            <rFont val="Arial"/>
            <family val="2"/>
          </rPr>
          <t>Importe de los derechos por concepto de otros servicios que provengan de la autoridad municipal, que no contravengan las disposiciones del Convenio de Coordinación fiscal en materia de derechos, y que no estén previstos en el título de Derechos.</t>
        </r>
      </text>
    </comment>
    <comment ref="B162" authorId="2">
      <text>
        <r>
          <rPr>
            <b/>
            <sz val="12"/>
            <color indexed="81"/>
            <rFont val="Arial"/>
            <family val="2"/>
          </rPr>
          <t>Importe de los ingresos obtenidos por servicios que se presten en horas hábiles.</t>
        </r>
      </text>
    </comment>
    <comment ref="B163" authorId="2">
      <text>
        <r>
          <rPr>
            <b/>
            <sz val="12"/>
            <color indexed="81"/>
            <rFont val="Arial"/>
            <family val="2"/>
          </rPr>
          <t>Importe de los ingresos obtenidos por servicios que se presten en horas inhábiles.</t>
        </r>
      </text>
    </comment>
    <comment ref="B164" authorId="2">
      <text>
        <r>
          <rPr>
            <b/>
            <sz val="12"/>
            <color indexed="81"/>
            <rFont val="Arial"/>
            <family val="2"/>
          </rPr>
          <t>Importe de los ingresos obtenidos por proporcionar información en documentos o elementos técnicos o electrónicos a solicitudes de información en cumplimiento de la ley de transparencia; tales como copia simple de documentos, información en disco o DVD, fotografías impresas, entre otros.</t>
        </r>
      </text>
    </comment>
    <comment ref="B165" authorId="2">
      <text>
        <r>
          <rPr>
            <b/>
            <sz val="12"/>
            <color indexed="81"/>
            <rFont val="Arial"/>
            <family val="2"/>
          </rPr>
          <t>Importe de los ingresos obtenidos por revisión de control epidemiológico, certificados de salud y certificados de casos médicos legales.</t>
        </r>
      </text>
    </comment>
    <comment ref="B166" authorId="2">
      <text>
        <r>
          <rPr>
            <b/>
            <sz val="12"/>
            <color indexed="81"/>
            <rFont val="Arial"/>
            <family val="2"/>
          </rPr>
          <t>Importe de los ingresos que se obtienen por otros servicios prestados no previstos con anterioridad, tales como poda de árboles, recolección de desechos vegetales, dictamen de inspección por servicios de tala o poda de árboles, entre otros.</t>
        </r>
      </text>
    </comment>
    <comment ref="B167" authorId="3">
      <text>
        <r>
          <rPr>
            <b/>
            <sz val="12"/>
            <color indexed="81"/>
            <rFont val="Arial"/>
            <family val="2"/>
          </rPr>
          <t xml:space="preserve">Importe de los ingresos por derechos generados cuando no se cubran los derechos en la fecha o dentro del plazo fijado por las disposiciones fiscales.
</t>
        </r>
      </text>
    </comment>
    <comment ref="B168" authorId="2">
      <text>
        <r>
          <rPr>
            <b/>
            <sz val="12"/>
            <color indexed="81"/>
            <rFont val="Arial"/>
            <family val="2"/>
          </rPr>
          <t>Importe de la indemnización causada por la falta de pago oportuno de los ingresos señalados en el título de derechos de la ley de ingresos.</t>
        </r>
      </text>
    </comment>
    <comment ref="B169" authorId="2">
      <text>
        <r>
          <rPr>
            <b/>
            <sz val="12"/>
            <color indexed="81"/>
            <rFont val="Arial"/>
            <family val="2"/>
          </rPr>
          <t>Importe de la indemnización causada por la falta de pago oportuno en la fecha o dentro del plazo señalado en la ley de ingresos en el título de derechos.</t>
        </r>
      </text>
    </comment>
    <comment ref="B170" authorId="2">
      <text>
        <r>
          <rPr>
            <b/>
            <sz val="12"/>
            <color indexed="81"/>
            <rFont val="Arial"/>
            <family val="2"/>
          </rPr>
          <t>Ingresos derivados de sanciones económicas por el incumplimiento de disposiciones en la forma, fecha y términos que establezcan las disposiciones fiscales, respecto del pago de los derechos señalados en la ley de ingresos.</t>
        </r>
      </text>
    </comment>
    <comment ref="B171" authorId="2">
      <text>
        <r>
          <rPr>
            <b/>
            <sz val="12"/>
            <color indexed="81"/>
            <rFont val="Arial"/>
            <family val="2"/>
          </rPr>
          <t>Importe del ingreso obtenido por concepto de multas, derivadas del incumplimiento en la forma, fecha y términos, que establezcan las disposiciones fiscales respecto del pago de derechos, siempre que no esté considerada en otra sanción.</t>
        </r>
      </text>
    </comment>
    <comment ref="B172" authorId="2">
      <text>
        <r>
          <rPr>
            <b/>
            <sz val="12"/>
            <color indexed="81"/>
            <rFont val="Arial"/>
            <family val="2"/>
          </rPr>
          <t>Importe de los ingresos por concepto de intereses derivados por la falta de pago de derechos conforme establece la ley y convenidos entre las autoridades municipales y el contribuyente para ser pagado en un plazo determinado o en parcialidades.</t>
        </r>
      </text>
    </comment>
    <comment ref="B173" authorId="2">
      <text>
        <r>
          <rPr>
            <b/>
            <sz val="12"/>
            <color indexed="81"/>
            <rFont val="Arial"/>
            <family val="2"/>
          </rPr>
          <t>Importe de los ingresos por concepto de intereses derivados de créditos fiscales no pagados y convenidos a pagar en un plazo determinado o en parcialidades.</t>
        </r>
      </text>
    </comment>
    <comment ref="B174" authorId="2">
      <text>
        <r>
          <rPr>
            <b/>
            <sz val="12"/>
            <color indexed="81"/>
            <rFont val="Arial"/>
            <family val="2"/>
          </rPr>
          <t>Importe del ingreso por concepto del procedimiento administrativo de ejecución, derivado por la no satisfacción de créditos fiscales dentro de los plazos legales o gastos de ejecución por la práctica de diligencias relacionadas con el procedimiento.</t>
        </r>
      </text>
    </comment>
    <comment ref="B175" authorId="2">
      <text>
        <r>
          <rPr>
            <b/>
            <sz val="12"/>
            <color indexed="81"/>
            <rFont val="Arial"/>
            <family val="2"/>
          </rPr>
          <t>Importe del ingreso por concepto de gasto de notificación en el procedimiento administrativo de ejecución, derivado por la no satisfacción de créditos fiscales dentro de los plazos establecidos en las disposiciones legales.</t>
        </r>
      </text>
    </comment>
    <comment ref="B176" authorId="2">
      <text>
        <r>
          <rPr>
            <b/>
            <sz val="12"/>
            <color indexed="81"/>
            <rFont val="Arial"/>
            <family val="2"/>
          </rPr>
          <t>Importe del ingreso por concepto de gastos de embargo en el procedimiento administrativo de ejecución, derivado por la no satisfacción de créditos fiscales dentro de los plazos establecidos en las disposiciones legales.</t>
        </r>
      </text>
    </comment>
    <comment ref="B177" authorId="2">
      <text>
        <r>
          <rPr>
            <b/>
            <sz val="12"/>
            <color indexed="81"/>
            <rFont val="Arial"/>
            <family val="2"/>
          </rPr>
          <t>Importe del ingreso por concepto de otros gastos no considerados en los anteriores rubros durante el procedimiento administrativo de ejecución, derivado por la no satisfacción de créditos fiscales dentro de los plazos establecidos en las disposiciones legales.</t>
        </r>
      </text>
    </comment>
    <comment ref="B178" authorId="2">
      <text>
        <r>
          <rPr>
            <b/>
            <sz val="12"/>
            <color indexed="81"/>
            <rFont val="Arial"/>
            <family val="2"/>
          </rPr>
          <t>Importe de otros ingresos que obtiene el municipio por concepto de accesorios de los impuestos y no están considerados en los rubros anteriores.</t>
        </r>
      </text>
    </comment>
    <comment ref="B179" authorId="2">
      <text>
        <r>
          <rPr>
            <b/>
            <sz val="12"/>
            <color indexed="81"/>
            <rFont val="Arial"/>
            <family val="2"/>
          </rPr>
          <t>Importe del ingreso obtenidos otros accesorios que no se encuentren contemplados  en los conceptos anteriores.</t>
        </r>
      </text>
    </comment>
    <comment ref="B180" authorId="3">
      <text>
        <r>
          <rPr>
            <b/>
            <sz val="12"/>
            <color indexed="81"/>
            <rFont val="Arial"/>
            <family val="2"/>
          </rPr>
          <t>Son contraprestaciones por los servicios que preste el Estado en sus funciones de derecho privado, así como por el uso, aprovechamiento o enajenación de bienes del dominio privado. (CONAC)</t>
        </r>
        <r>
          <rPr>
            <sz val="12"/>
            <color indexed="81"/>
            <rFont val="Arial"/>
            <family val="2"/>
          </rPr>
          <t xml:space="preserve">
</t>
        </r>
      </text>
    </comment>
    <comment ref="B181" authorId="3">
      <text>
        <r>
          <rPr>
            <b/>
            <sz val="12"/>
            <color indexed="81"/>
            <rFont val="Arial"/>
            <family val="2"/>
          </rPr>
          <t>Comprende el importe de los ingresos por contraprestaciones por los servicios que preste el Estado en sus funciones de derecho privado, así como por el uso y aprovechamiento de bienes; originando recursos que significan un aumento del efectivo del sector público, como resultado de sus operaciones normales, sin que provengan de la enajenación de su patrimonio.</t>
        </r>
        <r>
          <rPr>
            <sz val="8"/>
            <color indexed="81"/>
            <rFont val="Tahoma"/>
            <family val="2"/>
          </rPr>
          <t xml:space="preserve">
</t>
        </r>
      </text>
    </comment>
    <comment ref="B182" authorId="2">
      <text>
        <r>
          <rPr>
            <b/>
            <sz val="12"/>
            <color indexed="81"/>
            <rFont val="Arial"/>
            <family val="2"/>
          </rPr>
          <t>Importe del Ingreso obtenido por contraprestaciones derivadas del uso o concesión de toda clase de bienes no sujetos al régimen de dominio público, tales como arrendamiento de locales, kioscos, plazas, baños, entre otros.</t>
        </r>
      </text>
    </comment>
    <comment ref="B183" authorId="2">
      <text>
        <r>
          <rPr>
            <b/>
            <sz val="12"/>
            <color indexed="81"/>
            <rFont val="Arial"/>
            <family val="2"/>
          </rPr>
          <t>Importe que obtiene la entidad de persona física o jurídica por el arrendamiento o la celebración de contrato de concesión de locales dentro y fuera de los mercados municipales y estos no se encuentran incorporados a los bienes de dominio público.</t>
        </r>
      </text>
    </comment>
    <comment ref="B184" authorId="2">
      <text>
        <r>
          <rPr>
            <b/>
            <sz val="12"/>
            <color indexed="81"/>
            <rFont val="Arial"/>
            <family val="2"/>
          </rPr>
          <t>Importe que obtiene la entidad de persona física o jurídica por el arrendamiento o la celebración de contratos de concesión de kioscos en plazas y jardines públicos y estos no se encuentran incorporados a los bienes de dominio público.</t>
        </r>
      </text>
    </comment>
    <comment ref="B185" authorId="2">
      <text>
        <r>
          <rPr>
            <b/>
            <sz val="12"/>
            <color indexed="81"/>
            <rFont val="Arial"/>
            <family val="2"/>
          </rPr>
          <t>Importe que obtiene la entidad de persona física o jurídica por el arrendamiento o la celebración de contratos de concesión de escusados y baños públicos y estos no se encuentran incorporados a los bienes de dominio público.</t>
        </r>
      </text>
    </comment>
    <comment ref="B186" authorId="2">
      <text>
        <r>
          <rPr>
            <b/>
            <sz val="12"/>
            <color indexed="81"/>
            <rFont val="Arial"/>
            <family val="2"/>
          </rPr>
          <t>Importe que obtiene la entidad de persona física o jurídica por el arrendamiento de inmuebles públicos para anuncios y estos no se encuentran incorporados a los bienes de dominio público.</t>
        </r>
      </text>
    </comment>
    <comment ref="B187" authorId="2">
      <text>
        <r>
          <rPr>
            <b/>
            <sz val="12"/>
            <color indexed="81"/>
            <rFont val="Arial"/>
            <family val="2"/>
          </rPr>
          <t>Importe que obtiene la entidad de persona física o jurídica por otros arrendamientos o concesiones distintos a los señalados en los rubros anteriores y estos no se encuentran incorporados a los bienes de dominio público; tales como arrendamiento de auditorios, bodegas, caballerizas, entre otros.</t>
        </r>
      </text>
    </comment>
    <comment ref="B188" authorId="2">
      <text>
        <r>
          <rPr>
            <b/>
            <sz val="12"/>
            <color indexed="81"/>
            <rFont val="Arial"/>
            <family val="2"/>
          </rPr>
          <t>Importe de los ingresos que obtiene el municipio por la solicitud en uso a perpetuidad o uso temporal lotes en los cementerios municipales de dominio privado para la construcción de fosas. Los cementerios que no se encuentren incorporado a los bienes de dominio público afectarán esta partida.</t>
        </r>
      </text>
    </comment>
    <comment ref="B189" authorId="2">
      <text>
        <r>
          <rPr>
            <b/>
            <sz val="12"/>
            <color indexed="81"/>
            <rFont val="Arial"/>
            <family val="2"/>
          </rPr>
          <t>Importe obtenido de los productos correspondientes a quienes hagan uso a perpetuidad y temporal lotes en los cementerios de dominio público para la construcción de fosas. Los cementerios que no se encuentren incorporados a los bienes de dominio público afectaran esta partida.</t>
        </r>
      </text>
    </comment>
    <comment ref="B190" authorId="2">
      <text>
        <r>
          <rPr>
            <b/>
            <sz val="12"/>
            <color indexed="81"/>
            <rFont val="Arial"/>
            <family val="2"/>
          </rPr>
          <t>Importe de los ingresos obtenidos de los derechos correspondientes, para el mantenimiento de las calles, andadores, bardas, jardines y áreas comunes dentro del cementerio. Los cementerios que no se encuentren incorporados a los bienes de dominio público afectarán esta partida.</t>
        </r>
      </text>
    </comment>
    <comment ref="B191" authorId="2">
      <text>
        <r>
          <rPr>
            <b/>
            <sz val="12"/>
            <color indexed="81"/>
            <rFont val="Arial"/>
            <family val="2"/>
          </rPr>
          <t>Importe de los ingresos que obtiene el municipio por la venta de gavetas a perpetuidad en los cementerios municipales. Los cementerios que no se encuentren incorporados a los bienes de dominio público afectarán esta partida.</t>
        </r>
      </text>
    </comment>
    <comment ref="B192" authorId="2">
      <text>
        <r>
          <rPr>
            <b/>
            <sz val="12"/>
            <color indexed="81"/>
            <rFont val="Arial"/>
            <family val="2"/>
          </rPr>
          <t>Importe de los ingresos que obtiene el municipio por otros conceptos no considerados en los anteriores rubros de los cementerios municipales. Los cementerios que no se encuentren incorporados a los bienes de dominio público afectarán esta partida.</t>
        </r>
      </text>
    </comment>
    <comment ref="B193" authorId="2">
      <text>
        <r>
          <rPr>
            <b/>
            <sz val="12"/>
            <color indexed="81"/>
            <rFont val="Arial"/>
            <family val="2"/>
          </rPr>
          <t xml:space="preserve">Importe de los ingresos que obtenga el erario municipal por la explotación, de los bienes de su propiedad o por la realización de actividades que no correspondan al desarrollo de sus funciones propias de derecho público; como formas impresas, calcomanías de identificación, credenciales, escudos, entre otros. </t>
        </r>
      </text>
    </comment>
    <comment ref="B194" authorId="2">
      <text>
        <r>
          <rPr>
            <b/>
            <sz val="12"/>
            <color indexed="81"/>
            <rFont val="Arial"/>
            <family val="2"/>
          </rPr>
          <t>Importe de  los ingresos que obtiene el erario municipal por formas y ediciones impresas del municipio de dominio privado, tales como solicitud de licencias, inscripción o modificación al registro de contribuyentes, registro o certificado de residencias, solicitud de aclaración de actas, entre otros similares.</t>
        </r>
      </text>
    </comment>
    <comment ref="B195" authorId="2">
      <text>
        <r>
          <rPr>
            <b/>
            <sz val="12"/>
            <color indexed="81"/>
            <rFont val="Arial"/>
            <family val="2"/>
          </rPr>
          <t>Importe de los ingresos que obtenga el erario municipal por la expedición de calcomanías, credenciales, placas, escudos y otros medios de identificación, tales como números para casa, credenciales, escudos, entre otros similares.</t>
        </r>
      </text>
    </comment>
    <comment ref="B196" authorId="2">
      <text>
        <r>
          <rPr>
            <b/>
            <sz val="12"/>
            <color indexed="81"/>
            <rFont val="Arial"/>
            <family val="2"/>
          </rPr>
          <t>Importe de los ingresos que obtenga el erario municipal por depósito de vehículos en corralones propiedad del municipio de dominio privado.</t>
        </r>
      </text>
    </comment>
    <comment ref="B197" authorId="2">
      <text>
        <r>
          <rPr>
            <b/>
            <sz val="12"/>
            <color indexed="81"/>
            <rFont val="Arial"/>
            <family val="2"/>
          </rPr>
          <t>Importe de los ingresos que obtenga el erario municipal por la explotación de bienes propiedad del municipio y pertenecen al dominio privado, tales como la extracción de tierras para la elaboración de adobe, teja, ladrillo o la extracción de cantera, piedra, entre otros similares.</t>
        </r>
      </text>
    </comment>
    <comment ref="B198" authorId="2">
      <text>
        <r>
          <rPr>
            <b/>
            <sz val="12"/>
            <color indexed="81"/>
            <rFont val="Arial"/>
            <family val="2"/>
          </rPr>
          <t>Importe de los ingresos que obtenga el erario municipal por concepto productos o utilidades generados por talleres o centros de trabajo que operen dentro de establecimientos municipales y no correspondan al desarrollo de sus funciones propias de derecho público.</t>
        </r>
      </text>
    </comment>
    <comment ref="B199" authorId="2">
      <text>
        <r>
          <rPr>
            <b/>
            <sz val="12"/>
            <color indexed="81"/>
            <rFont val="Arial"/>
            <family val="2"/>
          </rPr>
          <t xml:space="preserve">Importe de  los ingresos que obtenga el erario municipal por la venta de esquilmos , productos de aparcería, desechos y basura, tales como fertilizante, víseras, entre otros similares.
</t>
        </r>
      </text>
    </comment>
    <comment ref="B200" authorId="2">
      <text>
        <r>
          <rPr>
            <b/>
            <sz val="12"/>
            <color indexed="81"/>
            <rFont val="Arial"/>
            <family val="2"/>
          </rPr>
          <t>Importe de los ingresos que obtenga el erario municipal por la venta de productos procedentes de viveros y jardines,  tales como árboles, plantas, flores entre otros similares.</t>
        </r>
      </text>
    </comment>
    <comment ref="B201" authorId="2">
      <text>
        <r>
          <rPr>
            <b/>
            <sz val="12"/>
            <color indexed="81"/>
            <rFont val="Arial"/>
            <family val="2"/>
          </rPr>
          <t>Importe de los ingresos que obtenga el erario municipal por proporcionar información en documentos o elementos técnicos establecidos por la ley de ingresos municipales, tales como copias simples, información en disco magnético, audio casete, video casete,  entre otros similares.</t>
        </r>
      </text>
    </comment>
    <comment ref="B202" authorId="2">
      <text>
        <r>
          <rPr>
            <b/>
            <sz val="12"/>
            <color indexed="81"/>
            <rFont val="Arial"/>
            <family val="2"/>
          </rPr>
          <t>Importe de los ingresos que obtenga el erario municipal por productos no especificados en los rubros anteriores, tales como entradas a parques y unidades deportivas, talleres, consultas, entre otros.</t>
        </r>
      </text>
    </comment>
    <comment ref="B203" authorId="2">
      <text>
        <r>
          <rPr>
            <b/>
            <sz val="12"/>
            <color indexed="81"/>
            <rFont val="Arial"/>
            <family val="2"/>
          </rPr>
          <t xml:space="preserve">Importe de los Ingresos por el uso y aprovechamiento de bienes de dominio privado, originando recursos que significan un aumento del efectivo del sector público como resultado de sus operaciones normales tales como intereses de crédito, bienes vacantes, ventas de bienes muebles e inmuebles.
</t>
        </r>
      </text>
    </comment>
    <comment ref="B204" authorId="2">
      <text>
        <r>
          <rPr>
            <b/>
            <sz val="12"/>
            <color indexed="81"/>
            <rFont val="Arial"/>
            <family val="2"/>
          </rPr>
          <t xml:space="preserve">Importe de los Ingresos por el uso y aprovechamiento de bienes de dominio privado, originando recursos que significan un aumento del efectivo del sector público como resultado de sus operaciones normales tales como intereses de crédito, bienes vacantes, ventas de bienes muebles e inmuebles.
</t>
        </r>
      </text>
    </comment>
    <comment ref="B205" authorId="2">
      <text>
        <r>
          <rPr>
            <b/>
            <sz val="12"/>
            <color indexed="81"/>
            <rFont val="Arial"/>
            <family val="2"/>
          </rPr>
          <t>Importe de los Ingresos por el uso y aprovechamiento de bienes de dominio privado, originando recursos que significan un aumento del efectivo del sector público como resultado de sus operaciones normales no sujetos al régimen de dominio público y no inventariables; tales como intereses de crédito, bienes vacantes, ventas de bienes muebles.</t>
        </r>
      </text>
    </comment>
    <comment ref="B206" authorId="2">
      <text>
        <r>
          <rPr>
            <b/>
            <sz val="12"/>
            <color indexed="81"/>
            <rFont val="Arial"/>
            <family val="2"/>
          </rPr>
          <t>Importe de los ingresos por productos generados cuando no se cubran los productos en la fecha o dentro plazo fijado por las disposiciones fiscales.</t>
        </r>
      </text>
    </comment>
    <comment ref="B207" authorId="2">
      <text>
        <r>
          <rPr>
            <b/>
            <sz val="12"/>
            <color indexed="81"/>
            <rFont val="Arial"/>
            <family val="2"/>
          </rPr>
          <t>Importe de otros ingresos que obtiene el municipio por concepto de accesorios de los productos y no están considerados en los rubros anteriores.</t>
        </r>
      </text>
    </comment>
    <comment ref="B208" authorId="2">
      <text>
        <r>
          <rPr>
            <b/>
            <sz val="12"/>
            <color indexed="81"/>
            <rFont val="Arial"/>
            <family val="2"/>
          </rPr>
          <t>Importe del ingreso obtenido de otros accesorios.</t>
        </r>
      </text>
    </comment>
    <comment ref="B209" authorId="3">
      <text>
        <r>
          <rPr>
            <b/>
            <sz val="12"/>
            <color indexed="81"/>
            <rFont val="Arial"/>
            <family val="2"/>
          </rPr>
          <t>Son los ingresos que percibe el Estado por funciones de derecho público distintos de las contribuciones, de los ingresos derivados de financiamientos y de los que obtengan los organismos descentralizados y las empresas de participación estatal.</t>
        </r>
        <r>
          <rPr>
            <sz val="8"/>
            <color indexed="81"/>
            <rFont val="Tahoma"/>
            <family val="2"/>
          </rPr>
          <t xml:space="preserve">
</t>
        </r>
        <r>
          <rPr>
            <b/>
            <sz val="9"/>
            <color indexed="81"/>
            <rFont val="Tahoma"/>
            <family val="2"/>
          </rPr>
          <t>(CONAC)</t>
        </r>
      </text>
    </comment>
    <comment ref="B210" authorId="3">
      <text>
        <r>
          <rPr>
            <b/>
            <sz val="12"/>
            <color indexed="81"/>
            <rFont val="Arial"/>
            <family val="2"/>
          </rPr>
          <t>Comprende el importe de los ingresos que percibe el Estado por funciones de derecho público distintos de las contribuciones, derivados de financiamiento y de los que obtengan los organismos descentralizados y las empresas de participación Estatal; originando recursos que significan un aumento del efectivo del sector público, como resultado de sus operaciones normales, sin que provengan de la enajenación de su patrimonio.</t>
        </r>
      </text>
    </comment>
    <comment ref="B211" authorId="2">
      <text>
        <r>
          <rPr>
            <b/>
            <sz val="12"/>
            <color indexed="81"/>
            <rFont val="Arial"/>
            <family val="2"/>
          </rPr>
          <t>Importe de los ingresos derivados de incentivos por la colaboración en el cobro de las contribuciones.</t>
        </r>
      </text>
    </comment>
    <comment ref="B212" authorId="2">
      <text>
        <r>
          <rPr>
            <b/>
            <sz val="12"/>
            <color indexed="81"/>
            <rFont val="Arial"/>
            <family val="2"/>
          </rPr>
          <t>Importe de los ingresos derivados de incentivos por la colaboración en el cobro de las contribuciones.</t>
        </r>
      </text>
    </comment>
    <comment ref="B213" authorId="2">
      <text>
        <r>
          <rPr>
            <b/>
            <sz val="12"/>
            <color indexed="81"/>
            <rFont val="Arial"/>
            <family val="2"/>
          </rPr>
          <t>Importe de los ingresos por sanciones no fiscales de carácter monetario.</t>
        </r>
      </text>
    </comment>
    <comment ref="B214" authorId="2">
      <text>
        <r>
          <rPr>
            <b/>
            <sz val="12"/>
            <color indexed="81"/>
            <rFont val="Arial"/>
            <family val="2"/>
          </rPr>
          <t>Importe de los ingresos obtenidos por concepto de multas derivadas de faltas distintas a las fiscales, tales como sanciones administrativas.</t>
        </r>
      </text>
    </comment>
    <comment ref="B215" authorId="2">
      <text>
        <r>
          <rPr>
            <b/>
            <sz val="12"/>
            <color indexed="81"/>
            <rFont val="Arial"/>
            <family val="2"/>
          </rPr>
          <t>Importe de los ingresos por indemnizaciones.</t>
        </r>
      </text>
    </comment>
    <comment ref="B216" authorId="2">
      <text>
        <r>
          <rPr>
            <b/>
            <sz val="12"/>
            <color indexed="81"/>
            <rFont val="Arial"/>
            <family val="2"/>
          </rPr>
          <t>Importe de los ingresos por concepto de indemnizaciones a favor del municipio.</t>
        </r>
      </text>
    </comment>
    <comment ref="B217" authorId="2">
      <text>
        <r>
          <rPr>
            <b/>
            <sz val="12"/>
            <color indexed="81"/>
            <rFont val="Arial"/>
            <family val="2"/>
          </rPr>
          <t>Importe de los reintegros por ingresos de aprovechamientos por sostenimiento de las escuelas y servicio de vigilancia forestal.</t>
        </r>
      </text>
    </comment>
    <comment ref="B218" authorId="2">
      <text>
        <r>
          <rPr>
            <b/>
            <sz val="12"/>
            <color indexed="81"/>
            <rFont val="Arial"/>
            <family val="2"/>
          </rPr>
          <t>Importe de los reintegros por ingresos de aprovechamientos por sostenimiento de las escuelas y servicio de vigilancia forestal.</t>
        </r>
      </text>
    </comment>
    <comment ref="B219" authorId="2">
      <text>
        <r>
          <rPr>
            <b/>
            <sz val="12"/>
            <color indexed="81"/>
            <rFont val="Arial"/>
            <family val="2"/>
          </rPr>
          <t>Importe de los ingresos por obras públicas que realiza el ente público.</t>
        </r>
      </text>
    </comment>
    <comment ref="B220" authorId="2">
      <text>
        <r>
          <rPr>
            <b/>
            <sz val="12"/>
            <color indexed="81"/>
            <rFont val="Arial"/>
            <family val="2"/>
          </rPr>
          <t>Importe de los ingresos por obras públicas que realiza el ente público, provenientes de terceros para obras o servicios.</t>
        </r>
      </text>
    </comment>
    <comment ref="B221" authorId="2">
      <text>
        <r>
          <rPr>
            <b/>
            <sz val="12"/>
            <color indexed="81"/>
            <rFont val="Arial"/>
            <family val="2"/>
          </rPr>
          <t>Importe de los ingresos por aplicación de gravámenes sobre herencias, legados y donaciones.</t>
        </r>
      </text>
    </comment>
    <comment ref="B222" authorId="2">
      <text>
        <r>
          <rPr>
            <b/>
            <sz val="12"/>
            <color indexed="81"/>
            <rFont val="Arial"/>
            <family val="2"/>
          </rPr>
          <t>Importe de los ingresos por aplicación de gravámenes sobre herencias, legados y donaciones.</t>
        </r>
      </text>
    </comment>
    <comment ref="B223" authorId="2">
      <text>
        <r>
          <rPr>
            <b/>
            <sz val="12"/>
            <color indexed="81"/>
            <rFont val="Arial"/>
            <family val="2"/>
          </rPr>
          <t>Importe de los ingresos para el servicio del sistema escolar federalizado, proveniente de juegos y sorteos y explotación de obras del dominio público; así como por servicios públicos y obras públicas.</t>
        </r>
      </text>
    </comment>
    <comment ref="B224" authorId="2">
      <text>
        <r>
          <rPr>
            <b/>
            <sz val="12"/>
            <color indexed="81"/>
            <rFont val="Arial"/>
            <family val="2"/>
          </rPr>
          <t>Importe de los ingresos para el servicio del sistema escolar federalizado, proveniente de juegos y sorteos y explotación de obras del dominio público; así como por servicios públicos y obras públicas.</t>
        </r>
      </text>
    </comment>
    <comment ref="B225" authorId="3">
      <text>
        <r>
          <rPr>
            <b/>
            <sz val="12"/>
            <color indexed="81"/>
            <rFont val="Arial"/>
            <family val="2"/>
          </rPr>
          <t>Comprende el importe de los ingresos que percibe el Estado por funciones de derecho público distintos de las contribuciones, derivados de financiamiento y de los que obtengan los organismos descentralizados y las empresas de participación Estatal; originando recursos que significan un aumento del efectivo del sector público, como resultado de sus operaciones normales, sin que provengan de la enajenación de su patrimonio.</t>
        </r>
      </text>
    </comment>
    <comment ref="B226" authorId="2">
      <text>
        <r>
          <rPr>
            <b/>
            <sz val="12"/>
            <color indexed="81"/>
            <rFont val="Arial"/>
            <family val="2"/>
          </rPr>
          <t>Comprende el importe de los ingresos que percibe el Estado por funciones de derecho público distintos de las contribuciones, de los ingresos derivados de financiamiento y de los que obtengan los organismos descentralizados y las empresas de participación Estatal; originando recursos que significan un aumento del efectivo del sector público, como resultado de sus operaciones normales, sin que provengan de la enajenación de su patrimonio, no incluidos en las cuentas anteriores.</t>
        </r>
      </text>
    </comment>
    <comment ref="B227" authorId="2">
      <text>
        <r>
          <rPr>
            <b/>
            <sz val="12"/>
            <color indexed="81"/>
            <rFont val="Arial"/>
            <family val="2"/>
          </rPr>
          <t>Comprende el importe de los ingresos que percibe el Estado por funciones de derecho público distintos de las contribuciones, de los ingresos derivados de financiamiento y de los que obtengan los organismos descentralizados y las empresas de participación Estatal; originando recursos que significan un aumento del efectivo del sector público, como resultado de sus operaciones normales, sin que provengan de la enajenación de su patrimonio, no incluidos en las cuentas anteriores.</t>
        </r>
      </text>
    </comment>
    <comment ref="B228" authorId="2">
      <text>
        <r>
          <rPr>
            <b/>
            <sz val="12"/>
            <color indexed="81"/>
            <rFont val="Arial"/>
            <family val="2"/>
          </rPr>
          <t>Comprende el importe de los ingresos que percibe el Estado por funciones de derecho público distintos de las contribuciones, de los ingresos derivados de financiamiento y de los que obtengan los organismos descentralizados y las empresas de participación Estatal; originando recursos que significan un aumento del efectivo del sector público, como resultado de sus operaciones normales, sin que provengan de la enajenación de su patrimonio, no incluidos en las cuentas anteriores.</t>
        </r>
      </text>
    </comment>
    <comment ref="B229" authorId="2">
      <text>
        <r>
          <rPr>
            <b/>
            <sz val="12"/>
            <color indexed="81"/>
            <rFont val="Arial"/>
            <family val="2"/>
          </rPr>
          <t>Importe de los ingresos por aprovechamientos generados cuando no se cubran los aprovechamientos en la fecha o dentro del plazo fijado por las disposiciones fiscales.</t>
        </r>
      </text>
    </comment>
    <comment ref="B230" authorId="2">
      <text>
        <r>
          <rPr>
            <b/>
            <sz val="12"/>
            <color indexed="81"/>
            <rFont val="Arial"/>
            <family val="2"/>
          </rPr>
          <t>Importe de otros ingresos que obtiene el municipio por concepto de accesorios de los aprovechamientos y no están considerados en los rubros anteriores.</t>
        </r>
      </text>
    </comment>
    <comment ref="B231" authorId="2">
      <text>
        <r>
          <rPr>
            <b/>
            <sz val="12"/>
            <color indexed="81"/>
            <rFont val="Arial"/>
            <family val="2"/>
          </rPr>
          <t>Importe del ingreso obtenido de otros accesorios.</t>
        </r>
      </text>
    </comment>
    <comment ref="B232" authorId="3">
      <text>
        <r>
          <rPr>
            <b/>
            <sz val="12"/>
            <color indexed="81"/>
            <rFont val="Arial"/>
            <family val="2"/>
          </rPr>
          <t>Son recursos propios que obtienen las diversas entidades que conforman el sector paraestatal y gobierno central por sus actividades de producción y/o comercialización. (CONAC)</t>
        </r>
        <r>
          <rPr>
            <sz val="8"/>
            <color indexed="81"/>
            <rFont val="Tahoma"/>
            <family val="2"/>
          </rPr>
          <t xml:space="preserve">
</t>
        </r>
      </text>
    </comment>
    <comment ref="B233" authorId="3">
      <text>
        <r>
          <rPr>
            <b/>
            <sz val="12"/>
            <color indexed="81"/>
            <rFont val="Arial"/>
            <family val="2"/>
          </rPr>
          <t>Ingresos propios que obtienen los organismo descentralizados que conforman el sector paraestatal, derivados de sus actividades producidas por bienes y servicios.</t>
        </r>
      </text>
    </comment>
    <comment ref="B234" authorId="3">
      <text>
        <r>
          <rPr>
            <b/>
            <sz val="12"/>
            <color indexed="81"/>
            <rFont val="Arial"/>
            <family val="2"/>
          </rPr>
          <t>Ingresos propios que obtienen los organismo descentralizados que conforman el sector paraestatal, derivados de sus actividades producidas por bienes y servicios.</t>
        </r>
      </text>
    </comment>
    <comment ref="B235" authorId="2">
      <text>
        <r>
          <rPr>
            <b/>
            <sz val="12"/>
            <color indexed="81"/>
            <rFont val="Arial"/>
            <family val="2"/>
          </rPr>
          <t>Importe de los ingresos por venta de bienes y servicios producidos en establecimientos del gobierno.</t>
        </r>
      </text>
    </comment>
    <comment ref="B236" authorId="3">
      <text>
        <r>
          <rPr>
            <b/>
            <sz val="12"/>
            <color indexed="81"/>
            <rFont val="Arial"/>
            <family val="2"/>
          </rPr>
          <t>Ingresos propios que obtienen los organismo descentralizados que conforman el sector paraestatal, derivados de sus actividades producidas por bienes y servicios.</t>
        </r>
      </text>
    </comment>
    <comment ref="B237" authorId="2">
      <text>
        <r>
          <rPr>
            <b/>
            <sz val="12"/>
            <color indexed="81"/>
            <rFont val="Arial"/>
            <family val="2"/>
          </rPr>
          <t>Importe de los ingresos por concepto de venta de bienes y servicios de organismos descentralizados para fines de asistencia o seguridad social.</t>
        </r>
      </text>
    </comment>
    <comment ref="B238" authorId="3">
      <text>
        <r>
          <rPr>
            <b/>
            <sz val="12"/>
            <color indexed="81"/>
            <rFont val="Arial"/>
            <family val="2"/>
          </rPr>
          <t xml:space="preserve">Ingresos propios producidos en establecimientos del gobierno central derivadas de sus actividades. </t>
        </r>
      </text>
    </comment>
    <comment ref="B239" authorId="2">
      <text>
        <r>
          <rPr>
            <b/>
            <sz val="12"/>
            <color indexed="81"/>
            <rFont val="Arial"/>
            <family val="2"/>
          </rPr>
          <t>Importe de los ingresos por impuestos causados en ejercicios fiscales anteriores pendientes de liquidación o de pago, los cuales se captan en un ejercicio posterior.</t>
        </r>
      </text>
    </comment>
    <comment ref="B240" authorId="3">
      <text>
        <r>
          <rPr>
            <b/>
            <sz val="12"/>
            <color indexed="81"/>
            <rFont val="Arial"/>
            <family val="2"/>
          </rPr>
          <t>Comprende el importe de los ingresos causados en ejercicios fiscales anteriores pendientes de liquidación o de pago, los cuales se captan en un ejercicio posterior.</t>
        </r>
      </text>
    </comment>
    <comment ref="B241" authorId="2">
      <text>
        <r>
          <rPr>
            <b/>
            <sz val="12"/>
            <color indexed="81"/>
            <rFont val="Arial"/>
            <family val="2"/>
          </rPr>
          <t>Importe de los ingresos por impuestos causados en ejercicios fiscales anteriores pendientes de liquidación o de pago, los cuales se captan en un ejercicio posterior.</t>
        </r>
      </text>
    </comment>
    <comment ref="B242" authorId="1">
      <text>
        <r>
          <rPr>
            <b/>
            <sz val="12"/>
            <color indexed="81"/>
            <rFont val="Arial"/>
            <family val="2"/>
          </rPr>
          <t>Importe de los ingresos por contribuciones de mejoras, derechos, productos y aprovechamientos, causados en ejercicios fiscales anteriores pendientes de liquidación o de pago, los cuales se captan en un ejercicio posterior.</t>
        </r>
      </text>
    </comment>
    <comment ref="B243" authorId="3">
      <text>
        <r>
          <rPr>
            <b/>
            <sz val="12"/>
            <color indexed="81"/>
            <rFont val="Arial"/>
            <family val="2"/>
          </rPr>
          <t>Recursos destinados a cubrir las participaciones y aportaciones para las entidades federativas y los municipios. Incluye los recursos destinados a la ejecución de programas federales a través de las entidades federativas mediante la reasignación de responsabilidades y recursos presupuestarios, en los términos de los convenios que celebre el Gobierno Federal con éstas.</t>
        </r>
        <r>
          <rPr>
            <sz val="8"/>
            <color indexed="81"/>
            <rFont val="Tahoma"/>
            <family val="2"/>
          </rPr>
          <t xml:space="preserve">
</t>
        </r>
      </text>
    </comment>
    <comment ref="B244" authorId="3">
      <text>
        <r>
          <rPr>
            <b/>
            <sz val="12"/>
            <color indexed="81"/>
            <rFont val="Arial"/>
            <family val="2"/>
          </rPr>
          <t>Importe de los ingresos de las Entidades Federativas y Municipios que se derivan del Sistema Nacional de Coordinación Fiscal, así como las que  correspondan a sistemas Estatales de coordinación fiscal determinados  por las leyes correspondientes.</t>
        </r>
      </text>
    </comment>
    <comment ref="B245" authorId="2">
      <text>
        <r>
          <rPr>
            <b/>
            <sz val="12"/>
            <color indexed="81"/>
            <rFont val="Arial"/>
            <family val="2"/>
          </rPr>
          <t>Importe de los ingresos de las Entidades Federativas y Municipios que se derivan del Sistema Nacional de Coordinación Fiscal, así como las que  correspondan a sistemas Estatales de coordinación fiscal determinados  por las leyes correspondientes.</t>
        </r>
      </text>
    </comment>
    <comment ref="B246" authorId="2">
      <text>
        <r>
          <rPr>
            <b/>
            <sz val="12"/>
            <color indexed="81"/>
            <rFont val="Arial"/>
            <family val="2"/>
          </rPr>
          <t>Importe de los ingresos de las Entidades Federativas y Municipios que se derivan del Sistema Nacional de Coordinación Fiscal federal.</t>
        </r>
      </text>
    </comment>
    <comment ref="B247" authorId="2">
      <text>
        <r>
          <rPr>
            <b/>
            <sz val="12"/>
            <color indexed="81"/>
            <rFont val="Arial"/>
            <family val="2"/>
          </rPr>
          <t>Importe de los ingresos de los Municipios que se derivan del Sistema Nacional de Coordinación Fiscal Estatal.</t>
        </r>
      </text>
    </comment>
    <comment ref="B248" authorId="3">
      <text>
        <r>
          <rPr>
            <b/>
            <sz val="12"/>
            <color indexed="81"/>
            <rFont val="Arial"/>
            <family val="2"/>
          </rPr>
          <t>Importe de los ingresos de las Entidades Federativas y Municipios que se derivan del Sistema Nacional de Coordinación Fiscal.</t>
        </r>
      </text>
    </comment>
    <comment ref="B249" authorId="2">
      <text>
        <r>
          <rPr>
            <b/>
            <sz val="12"/>
            <color indexed="81"/>
            <rFont val="Arial"/>
            <family val="2"/>
          </rPr>
          <t xml:space="preserve">El importe que a través de diferentes fondos le corresponden al municipio, se percibirán en los términos que establezcan el Presupuesto de Egresos de la Federación, la Ley de Coordinación Fiscal y los convenios respectivos.
</t>
        </r>
      </text>
    </comment>
    <comment ref="B250" authorId="2">
      <text>
        <r>
          <rPr>
            <b/>
            <sz val="12"/>
            <color indexed="81"/>
            <rFont val="Arial"/>
            <family val="2"/>
          </rPr>
          <t xml:space="preserve">Importe del ingreso obtenido a que tiene derecho el municipio derivado de la Ley de Coordinación Fiscal Federal, específicamente del fondo de aportaciones para la infraestructura social. 
</t>
        </r>
      </text>
    </comment>
    <comment ref="B251" authorId="2">
      <text>
        <r>
          <rPr>
            <b/>
            <sz val="12"/>
            <color indexed="81"/>
            <rFont val="Arial"/>
            <family val="2"/>
          </rPr>
          <t xml:space="preserve">Importe del ingreso obtenido derivado del rendimiento financiero que  genera la cantidad depositada en bancos o alternativa crediticia, del fondo de aportaciones de infraestructura social.
</t>
        </r>
      </text>
    </comment>
    <comment ref="B252" authorId="2">
      <text>
        <r>
          <rPr>
            <b/>
            <sz val="12"/>
            <color indexed="81"/>
            <rFont val="Arial"/>
            <family val="2"/>
          </rPr>
          <t xml:space="preserve">Importe del ingreso obtenido a que tiene derecho el municipio derivado de la Ley de Coordinación Fiscal Federal, específicamente del fondo de aportaciones para el fortalecimiento municipal. 
</t>
        </r>
      </text>
    </comment>
    <comment ref="B253" authorId="2">
      <text>
        <r>
          <rPr>
            <b/>
            <sz val="12"/>
            <color indexed="81"/>
            <rFont val="Arial"/>
            <family val="2"/>
          </rPr>
          <t xml:space="preserve">Importe del ingreso obtenido derivado del rendimiento financiero que  genera la cantidad depositada en bancos o alternativa crediticia, del fondo de aportaciones para el fortalecimiento municipal.
</t>
        </r>
      </text>
    </comment>
    <comment ref="B254" authorId="3">
      <text>
        <r>
          <rPr>
            <b/>
            <sz val="12"/>
            <color indexed="81"/>
            <rFont val="Arial"/>
            <family val="2"/>
          </rPr>
          <t>Importe de los ingresos del ente público para su reasignación por éste a otro a través de convenios para su ejecución.</t>
        </r>
        <r>
          <rPr>
            <sz val="8"/>
            <color indexed="81"/>
            <rFont val="Tahoma"/>
            <family val="2"/>
          </rPr>
          <t xml:space="preserve">
</t>
        </r>
      </text>
    </comment>
    <comment ref="B255" authorId="2">
      <text>
        <r>
          <rPr>
            <b/>
            <sz val="12"/>
            <color indexed="81"/>
            <rFont val="Arial"/>
            <family val="2"/>
          </rPr>
          <t xml:space="preserve">Importe del ingreso por convenios celebrados por el municipio con entidades públicas o de la iniciativa privada.
</t>
        </r>
      </text>
    </comment>
    <comment ref="B259" authorId="3">
      <text>
        <r>
          <rPr>
            <b/>
            <sz val="12"/>
            <color indexed="81"/>
            <rFont val="Arial"/>
            <family val="2"/>
          </rPr>
          <t>Recursos destinados en forma directa o indirecta a los sectores público, privado y externo, organismos y empresas paraestatales y apoyos como parte de su política económica y social, de acuerdo a las estrategias y prioridades de desarrollo para el sostenimiento y desempeño de sus actividades.</t>
        </r>
        <r>
          <rPr>
            <sz val="8"/>
            <color indexed="81"/>
            <rFont val="Tahoma"/>
            <family val="2"/>
          </rPr>
          <t xml:space="preserve">
</t>
        </r>
      </text>
    </comment>
    <comment ref="B260" authorId="3">
      <text>
        <r>
          <rPr>
            <b/>
            <sz val="12"/>
            <color indexed="81"/>
            <rFont val="Arial"/>
            <family val="2"/>
          </rPr>
          <t>Importe de los ingresos por el ente público contenidos en el presupuesto de egresos con el objeto de sufragar gastos inherentes a sus atribuciones.</t>
        </r>
      </text>
    </comment>
    <comment ref="B261" authorId="2">
      <text>
        <r>
          <rPr>
            <b/>
            <sz val="12"/>
            <color indexed="81"/>
            <rFont val="Arial"/>
            <family val="2"/>
          </rPr>
          <t xml:space="preserve">Ingreso que obtiene el Estado por concepto de transferencias internas recibidas de otros organismos públicos, con la finalidad de sufragar los gastos inherentes a sus atribuciones.
</t>
        </r>
      </text>
    </comment>
    <comment ref="B262" authorId="2">
      <text>
        <r>
          <rPr>
            <b/>
            <sz val="12"/>
            <color indexed="81"/>
            <rFont val="Arial"/>
            <family val="2"/>
          </rPr>
          <t xml:space="preserve">Ingresos obtenidos por el ente a través de transferencias y asignaciones internas efectuadas por otros organismos con el objeto de sufragar gastos inherentes a sus atribuciones.
</t>
        </r>
      </text>
    </comment>
    <comment ref="B263" authorId="3">
      <text>
        <r>
          <rPr>
            <b/>
            <sz val="12"/>
            <color indexed="81"/>
            <rFont val="Arial"/>
            <family val="2"/>
          </rPr>
          <t>Importe de los ingresos por el ente público que no se encuentran incluidos en el presupuesto de Egresos, recibidos por otros, con objeto de sufragar gastos inherentes a sus atribuciones.</t>
        </r>
      </text>
    </comment>
    <comment ref="B264" authorId="3">
      <text>
        <r>
          <rPr>
            <b/>
            <sz val="12"/>
            <color indexed="81"/>
            <rFont val="Arial"/>
            <family val="2"/>
          </rPr>
          <t>Importe de los ingresos para el desarrollo de actividades prioritarias de interés general a través del ente público a los diferentes sectores de la sociedad.</t>
        </r>
      </text>
    </comment>
    <comment ref="B265" authorId="2">
      <text>
        <r>
          <rPr>
            <b/>
            <sz val="12"/>
            <color indexed="81"/>
            <rFont val="Arial"/>
            <family val="2"/>
          </rPr>
          <t>Importe de los ingresos para el desarrollo de actividades prioritarias de interés general a través del ente público de los diferentes sectores de la sociedad en forma continua.</t>
        </r>
      </text>
    </comment>
    <comment ref="B266" authorId="2">
      <text>
        <r>
          <rPr>
            <b/>
            <sz val="12"/>
            <color indexed="81"/>
            <rFont val="Arial"/>
            <family val="2"/>
          </rPr>
          <t>Importe de los ingresos para el desarrollo de actividades prioritarias de interés general a través del ente público de los diferentes sectores de la sociedad en forma continua.</t>
        </r>
      </text>
    </comment>
    <comment ref="B267" authorId="2">
      <text>
        <r>
          <rPr>
            <b/>
            <sz val="12"/>
            <color indexed="81"/>
            <rFont val="Arial"/>
            <family val="2"/>
          </rPr>
          <t>Importe de los ingresos para el desarrollo de actividades prioritarias de interés general a través del ente público de los diferentes sectores de la sociedad en forma única.</t>
        </r>
      </text>
    </comment>
    <comment ref="B268" authorId="2">
      <text>
        <r>
          <rPr>
            <b/>
            <sz val="12"/>
            <color indexed="81"/>
            <rFont val="Arial"/>
            <family val="2"/>
          </rPr>
          <t>Importe de los ingresos para el desarrollo de actividades prioritarias de interés general a través del ente público de los diferentes sectores de la sociedad en forma única.</t>
        </r>
      </text>
    </comment>
    <comment ref="B269" authorId="3">
      <text>
        <r>
          <rPr>
            <b/>
            <sz val="12"/>
            <color indexed="81"/>
            <rFont val="Arial"/>
            <family val="2"/>
          </rPr>
          <t>Importe de los ingresos por el ente público para otorgarlos a personas, instituciones y diversos sectores de la población para propósitos sociales. Se incluyen los recursos provenientes de donaciones.</t>
        </r>
        <r>
          <rPr>
            <sz val="8"/>
            <color indexed="81"/>
            <rFont val="Tahoma"/>
            <family val="2"/>
          </rPr>
          <t xml:space="preserve">
</t>
        </r>
      </text>
    </comment>
    <comment ref="B270" authorId="2">
      <text>
        <r>
          <rPr>
            <b/>
            <sz val="12"/>
            <color indexed="81"/>
            <rFont val="Arial"/>
            <family val="2"/>
          </rPr>
          <t xml:space="preserve">Importe del ingreso que obtiene el Estado por donaciones de terceros para ayudas sociales a favor de la comunidad.
</t>
        </r>
      </text>
    </comment>
    <comment ref="B271" authorId="2">
      <text>
        <r>
          <rPr>
            <b/>
            <sz val="12"/>
            <color indexed="81"/>
            <rFont val="Arial"/>
            <family val="2"/>
          </rPr>
          <t>Importe de los ingresos obtenidos de terceros en efectivo para fines de ayudas sociales.</t>
        </r>
      </text>
    </comment>
    <comment ref="B272" authorId="2">
      <text>
        <r>
          <rPr>
            <b/>
            <sz val="12"/>
            <color indexed="81"/>
            <rFont val="Arial"/>
            <family val="2"/>
          </rPr>
          <t>Importe de los ingresos obtenidos de terceros en especie para fines de ayudas sociales.</t>
        </r>
      </text>
    </comment>
    <comment ref="B273" authorId="3">
      <text>
        <r>
          <rPr>
            <b/>
            <sz val="12"/>
            <color indexed="81"/>
            <rFont val="Arial"/>
            <family val="2"/>
          </rPr>
          <t>Importe de los ingresos para el pago de pensiones y jubilaciones, que cubre el Gobierno Federal, Estatal, y Municipal, o bien el instituto de Seguridad Social.</t>
        </r>
        <r>
          <rPr>
            <sz val="8"/>
            <color indexed="81"/>
            <rFont val="Tahoma"/>
            <family val="2"/>
          </rPr>
          <t xml:space="preserve">
</t>
        </r>
      </text>
    </comment>
    <comment ref="B274" authorId="2">
      <text>
        <r>
          <rPr>
            <b/>
            <sz val="12"/>
            <color indexed="81"/>
            <rFont val="Arial"/>
            <family val="2"/>
          </rPr>
          <t>Importe de los ingresos por concepto de transferencias a fideicomisos, mandatos y análogos para fines económicos y sociales.</t>
        </r>
      </text>
    </comment>
    <comment ref="B275" authorId="2">
      <text>
        <r>
          <rPr>
            <b/>
            <sz val="12"/>
            <color indexed="81"/>
            <rFont val="Arial"/>
            <family val="2"/>
          </rPr>
          <t>Importe de los ingresos por concepto de transferencias a fideicomisos, mandatos y análogos para fines económicos y sociales.</t>
        </r>
      </text>
    </comment>
    <comment ref="B276" authorId="2">
      <text>
        <r>
          <rPr>
            <b/>
            <sz val="12"/>
            <color indexed="81"/>
            <rFont val="Arial"/>
            <family val="2"/>
          </rPr>
          <t>Importe de los ingresos por concepto de transferencias a fideicomisos para fines económicos y sociales.</t>
        </r>
      </text>
    </comment>
    <comment ref="B277" authorId="2">
      <text>
        <r>
          <rPr>
            <b/>
            <sz val="12"/>
            <color indexed="81"/>
            <rFont val="Arial"/>
            <family val="2"/>
          </rPr>
          <t xml:space="preserve">Importe de los ingresos obtenidos por un contrato en el cual una de las partes (mandante) confía su representación personal o la gestión de algo a la otra (mandatario).
</t>
        </r>
      </text>
    </comment>
    <comment ref="B278" authorId="2">
      <text>
        <r>
          <rPr>
            <b/>
            <sz val="12"/>
            <color indexed="81"/>
            <rFont val="Arial"/>
            <family val="2"/>
          </rPr>
          <t xml:space="preserve">Importe del ingreso obtenido por otras disposiciones  que no se encuentren contempladas  en los conceptos anteriores.
</t>
        </r>
      </text>
    </comment>
    <comment ref="B279" authorId="0">
      <text>
        <r>
          <rPr>
            <b/>
            <sz val="11"/>
            <color indexed="81"/>
            <rFont val="Tahoma"/>
            <family val="2"/>
          </rPr>
          <t>Comprende el importe de los otros ingresos y beneficios que se derivan de transacciones y eventos inusuales, que son propios del objeto del ente público</t>
        </r>
        <r>
          <rPr>
            <sz val="11"/>
            <color indexed="81"/>
            <rFont val="Tahoma"/>
            <family val="2"/>
          </rPr>
          <t xml:space="preserve">
</t>
        </r>
      </text>
    </comment>
    <comment ref="B280" authorId="0">
      <text>
        <r>
          <rPr>
            <b/>
            <sz val="11"/>
            <color indexed="81"/>
            <rFont val="Tahoma"/>
            <family val="2"/>
          </rPr>
          <t>Comprende el importe de los ingresos por concepto de utilidades por participación patrimonial e intereses generados</t>
        </r>
      </text>
    </comment>
    <comment ref="B281" authorId="0">
      <text>
        <r>
          <rPr>
            <b/>
            <sz val="11"/>
            <color indexed="81"/>
            <rFont val="Tahoma"/>
            <family val="2"/>
          </rPr>
          <t>Comprende el importe de los ingresos por concepto de utilidades por participación patrimonial e intereses generados</t>
        </r>
      </text>
    </comment>
    <comment ref="B282" authorId="0">
      <text>
        <r>
          <rPr>
            <b/>
            <sz val="11"/>
            <color indexed="81"/>
            <rFont val="Tahoma"/>
            <family val="2"/>
          </rPr>
          <t>Importe de los ingresos obtenidos diferentes a las utilidades por participación patrimonial e intereses ganados, no incluido en las cuentas anteriores</t>
        </r>
      </text>
    </comment>
    <comment ref="B283" authorId="0">
      <text>
        <r>
          <rPr>
            <b/>
            <sz val="11"/>
            <color indexed="81"/>
            <rFont val="Tahoma"/>
            <family val="2"/>
          </rPr>
          <t>Importe a favor por el tipo de cambio de la moneda con respecto a otro país</t>
        </r>
      </text>
    </comment>
    <comment ref="B284" authorId="0">
      <text>
        <r>
          <rPr>
            <b/>
            <sz val="11"/>
            <color indexed="81"/>
            <rFont val="Tahoma"/>
            <family val="2"/>
          </rPr>
          <t>Importe a favor por el tipo de cambio de la moneda con respecto a otro país</t>
        </r>
      </text>
    </comment>
    <comment ref="B285" authorId="0">
      <text>
        <r>
          <rPr>
            <b/>
            <sz val="11"/>
            <color indexed="81"/>
            <rFont val="Tahoma"/>
            <family val="2"/>
          </rPr>
          <t>Comprende el importe de los ingresos y beneficios varios que se derivan de las transacciones y eventos inusuales, que no son propios del objeto del ente público, no incluidos en los rubros anteriores</t>
        </r>
      </text>
    </comment>
    <comment ref="B286" authorId="0">
      <text>
        <r>
          <rPr>
            <b/>
            <sz val="11"/>
            <color indexed="81"/>
            <rFont val="Tahoma"/>
            <family val="2"/>
          </rPr>
          <t>Comprende el importe de los ingresos y beneficios varios que se derivan de las transacciones y eventos inusuales, que no son propios del objeto del ente público, no incluidos en los rubros anteriores</t>
        </r>
      </text>
    </comment>
    <comment ref="B287" authorId="3">
      <text>
        <r>
          <rPr>
            <b/>
            <sz val="12"/>
            <color indexed="81"/>
            <rFont val="Arial"/>
            <family val="2"/>
          </rPr>
          <t>Son los ingresos obtenidos por la celebración de empréstitos internos y externos, autorizados o ratificados por el H. Congreso de la Unión y Congresos de los Estados y Asamblea Legislativa del Distrito Federal. Siendo principalmente los créditos por instrumento de emisiones en los mercados nacionales e internacionales de capital, organismos financieros internacionales, créditos bilaterales y otras fuentes. Asimismo, incluye los financiamientos derivados del rescate y/o aplicación de activos financieros.</t>
        </r>
        <r>
          <rPr>
            <sz val="8"/>
            <color indexed="81"/>
            <rFont val="Tahoma"/>
            <family val="2"/>
          </rPr>
          <t xml:space="preserve">
</t>
        </r>
      </text>
    </comment>
    <comment ref="B288" authorId="2">
      <text>
        <r>
          <rPr>
            <b/>
            <sz val="12"/>
            <color indexed="81"/>
            <rFont val="Arial"/>
            <family val="2"/>
          </rPr>
          <t xml:space="preserve">Ingresos que obtiene el Estado por contratar y ejercer créditos, empréstitos y otras formas del ejercicio del crédito  público, en los términos de la Ley de Deuda Pública del Estado de Jalisco y sus Municipios.
</t>
        </r>
      </text>
    </comment>
    <comment ref="B289" authorId="2">
      <text>
        <r>
          <rPr>
            <b/>
            <sz val="12"/>
            <color indexed="81"/>
            <rFont val="Arial"/>
            <family val="2"/>
          </rPr>
          <t xml:space="preserve">Ingresos obtenidos por contratar y ejercer créditos, empréstitos y otras formas de financiamientos.
</t>
        </r>
      </text>
    </comment>
    <comment ref="B290" authorId="2">
      <text>
        <r>
          <rPr>
            <b/>
            <sz val="12"/>
            <color indexed="81"/>
            <rFont val="Arial"/>
            <family val="2"/>
          </rPr>
          <t>Ingresos obtenidos por contratar y ejercer créditos, empréstitos y otras formas de financiamientos , con la banca oficial.</t>
        </r>
      </text>
    </comment>
    <comment ref="B291" authorId="2">
      <text>
        <r>
          <rPr>
            <b/>
            <sz val="12"/>
            <color indexed="81"/>
            <rFont val="Arial"/>
            <family val="2"/>
          </rPr>
          <t xml:space="preserve">Ingresos obtenidos por contratar y ejercer créditos, empréstitos y otras formas de financiamientos con la banca comercial.
</t>
        </r>
      </text>
    </comment>
    <comment ref="B292" authorId="2">
      <text>
        <r>
          <rPr>
            <b/>
            <sz val="12"/>
            <color indexed="81"/>
            <rFont val="Arial"/>
            <family val="2"/>
          </rPr>
          <t xml:space="preserve">Importe del ingreso obtenido por otros financiamientos  que no se encuentren contemplados  en los conceptos anteriores.
</t>
        </r>
      </text>
    </comment>
    <comment ref="B293" authorId="2">
      <text>
        <r>
          <rPr>
            <b/>
            <sz val="12"/>
            <color indexed="81"/>
            <rFont val="Arial"/>
            <family val="2"/>
          </rPr>
          <t>Ingresos que obtiene el Estado por la suma de las deudas que tiene con otras entidades.</t>
        </r>
      </text>
    </comment>
  </commentList>
</comments>
</file>

<file path=xl/comments7.xml><?xml version="1.0" encoding="utf-8"?>
<comments xmlns="http://schemas.openxmlformats.org/spreadsheetml/2006/main">
  <authors>
    <author>laura.uribe</author>
  </authors>
  <commentList>
    <comment ref="A3" authorId="0">
      <text>
        <r>
          <rPr>
            <sz val="10"/>
            <color indexed="81"/>
            <rFont val="Tahoma"/>
            <family val="2"/>
          </rPr>
          <t xml:space="preserve">Los presupuesto de egresos deben contener…..
a) La información detallada de la situación hacendaria del municipio durante el último ejercicio fiscal, con las conidicones previstas para el próximo (Art. 79 fracc.II inciso a de la LGAPM)
</t>
        </r>
      </text>
    </comment>
    <comment ref="B79" authorId="0">
      <text>
        <r>
          <rPr>
            <sz val="10"/>
            <color indexed="81"/>
            <rFont val="Tahoma"/>
            <family val="2"/>
          </rPr>
          <t xml:space="preserve">Son los gastos de consumo y/o operación, el arrendamiento de la propiedad y las transferencias otorgadas a los otros componentes institucionales del sistema económico para financiar gastos de esas características
</t>
        </r>
      </text>
    </comment>
    <comment ref="B80" authorId="0">
      <text>
        <r>
          <rPr>
            <sz val="10"/>
            <color indexed="81"/>
            <rFont val="Tahoma"/>
            <family val="2"/>
          </rPr>
          <t xml:space="preserve">Son los gastos destinados a la inversión de capital y las transferencias a los otros componentes institucionales del sistema económico que se efectúan para financias gastos de éstos con tal propósito
</t>
        </r>
      </text>
    </comment>
    <comment ref="B81" authorId="0">
      <text>
        <r>
          <rPr>
            <sz val="10"/>
            <color indexed="81"/>
            <rFont val="Tahoma"/>
            <family val="2"/>
          </rPr>
          <t xml:space="preserve">Comprende la amortización de la deuda adquirida y disminución de pasivos con el sector privado, público y externo
</t>
        </r>
      </text>
    </comment>
    <comment ref="B82" authorId="0">
      <text>
        <r>
          <rPr>
            <sz val="10"/>
            <color indexed="81"/>
            <rFont val="Tahoma"/>
            <family val="2"/>
          </rPr>
          <t xml:space="preserve">Comprende la amortización de la deuda adquirida y disminución de pasivos con el sector privado, público y externo
</t>
        </r>
      </text>
    </comment>
    <comment ref="B83" authorId="0">
      <text>
        <r>
          <rPr>
            <sz val="10"/>
            <color indexed="81"/>
            <rFont val="Tahoma"/>
            <family val="2"/>
          </rPr>
          <t xml:space="preserve">Comprende la amortización de la deuda adquirida y disminución de pasivos con el sector privado, público y externo
</t>
        </r>
      </text>
    </comment>
    <comment ref="A85" authorId="0">
      <text>
        <r>
          <rPr>
            <b/>
            <sz val="11"/>
            <color indexed="81"/>
            <rFont val="Tahoma"/>
            <family val="2"/>
          </rPr>
          <t>Clasificador emitido por el CONAC y publicado el 2 de enero 2013 Fundam. Art. Tercero Transitorio fracc. III de la LGCG.
La clasificación por fuente de financiamiento consiste en presentar los gastos públicos según los agregados genéricos de los recursos empleados para su financiamiento. 
Esta clasificación permite identificar las fuentes u orígenes de los ingresos que financian los egresos y precisar la orientación específica de cada fuente a efecto de controlar su aplicación</t>
        </r>
      </text>
    </comment>
    <comment ref="B88" authorId="0">
      <text>
        <r>
          <rPr>
            <sz val="10"/>
            <color indexed="81"/>
            <rFont val="Tahoma"/>
            <family val="2"/>
          </rPr>
          <t>Son los recursos provenientes de obligaciones contraídas con acreedores nacionales y pagaderos en el interior del país en moneda nacional</t>
        </r>
      </text>
    </comment>
    <comment ref="B89" authorId="0">
      <text>
        <r>
          <rPr>
            <sz val="10"/>
            <color indexed="81"/>
            <rFont val="Tahoma"/>
            <family val="2"/>
          </rPr>
          <t xml:space="preserve">Son los recursos generados por los poderes legislativo y judicial, organismos autónomos y municipios, así como las entidades paraestatales o paramunicipales respectivas.
</t>
        </r>
      </text>
    </comment>
    <comment ref="B90" authorId="0">
      <text>
        <r>
          <rPr>
            <sz val="10"/>
            <color indexed="81"/>
            <rFont val="Tahoma"/>
            <family val="2"/>
          </rPr>
          <t xml:space="preserve">Son los recursos por subsidios, asignaciones presupuestales y fondos derivados de la Ley de Ingresos de la Federación o del Presupuesto de Egresos de la Federación y que se destinan a los Gobiernos Estatales y Municipales
</t>
        </r>
      </text>
    </comment>
    <comment ref="B91" authorId="0">
      <text>
        <r>
          <rPr>
            <sz val="10"/>
            <color indexed="81"/>
            <rFont val="Tahoma"/>
            <family val="2"/>
          </rPr>
          <t xml:space="preserve">Son los recursos por subsidios, asignaciones presupuestales y fondos derivados de la Ley de Ingresos Estatal o del Presupuesto de Egresos Estatal  y que se destinan a los Gobiernos  Municipales
</t>
        </r>
      </text>
    </comment>
    <comment ref="B92" authorId="0">
      <text>
        <r>
          <rPr>
            <sz val="10"/>
            <color indexed="81"/>
            <rFont val="Tahoma"/>
            <family val="2"/>
          </rPr>
          <t xml:space="preserve">Son los recursos provenientes del sector privado, de fondos internacionales y otros no comprendidos en numerales anteriores
</t>
        </r>
      </text>
    </comment>
    <comment ref="B93" authorId="0">
      <text>
        <r>
          <rPr>
            <sz val="10"/>
            <color indexed="81"/>
            <rFont val="Tahoma"/>
            <family val="2"/>
          </rPr>
          <t xml:space="preserve">Son los recursos provenientes del sector privado, de fondos internacionales y otros no comprendidos en numerales anteriores
</t>
        </r>
      </text>
    </comment>
  </commentList>
</comments>
</file>

<file path=xl/comments8.xml><?xml version="1.0" encoding="utf-8"?>
<comments xmlns="http://schemas.openxmlformats.org/spreadsheetml/2006/main">
  <authors>
    <author>laura.uribe</author>
    <author>pedro.monarrez</author>
    <author>JoseLuis</author>
  </authors>
  <commentList>
    <comment ref="B3" authorId="0">
      <text>
        <r>
          <rPr>
            <sz val="10"/>
            <color indexed="81"/>
            <rFont val="Tahoma"/>
            <family val="2"/>
          </rPr>
          <t>La clasificación por Fuente de Financiamiento consiste en presentar los gastos públicos según los agregados genéricos de los recursos empleados para su financiamiento.
Esta clasificación permite identificar las fuentes u orígenes de los ingresos que financian los egresos y precisar la orientación específica de cada fuente a efecto de controlar su aplicación.
Public. 2 de enero 2013 DOF</t>
        </r>
      </text>
    </comment>
    <comment ref="C3" authorId="0">
      <text>
        <r>
          <rPr>
            <sz val="10"/>
            <color indexed="81"/>
            <rFont val="Tahoma"/>
            <family val="2"/>
          </rPr>
          <t xml:space="preserve">Son los ingresos que se obtienen por: </t>
        </r>
        <r>
          <rPr>
            <b/>
            <sz val="10"/>
            <color indexed="81"/>
            <rFont val="Tahoma"/>
            <family val="2"/>
          </rPr>
          <t>Impuestos, contribuciones de mejora, derechos, productos, y aprovechamientos; cuotas y aportaciones de seguridad social, asignaciones y transferencias presupuestarias a los poderes</t>
        </r>
        <r>
          <rPr>
            <u/>
            <sz val="10"/>
            <color indexed="81"/>
            <rFont val="Tahoma"/>
            <family val="2"/>
          </rPr>
          <t xml:space="preserve"> ejecutivo, legislativo y judicial; organismos autónomos</t>
        </r>
        <r>
          <rPr>
            <sz val="10"/>
            <color indexed="81"/>
            <rFont val="Tahoma"/>
            <family val="2"/>
          </rPr>
          <t xml:space="preserve">, así como a las </t>
        </r>
        <r>
          <rPr>
            <u/>
            <sz val="10"/>
            <color indexed="81"/>
            <rFont val="Tahoma"/>
            <family val="2"/>
          </rPr>
          <t xml:space="preserve">entidades paraestatales, federales, estatales y </t>
        </r>
        <r>
          <rPr>
            <b/>
            <u/>
            <sz val="10"/>
            <color indexed="81"/>
            <rFont val="Tahoma"/>
            <family val="2"/>
          </rPr>
          <t>municipales</t>
        </r>
      </text>
    </comment>
    <comment ref="D3" authorId="0">
      <text>
        <r>
          <rPr>
            <sz val="10"/>
            <color indexed="81"/>
            <rFont val="Tahoma"/>
            <family val="2"/>
          </rPr>
          <t xml:space="preserve">
Son los </t>
        </r>
        <r>
          <rPr>
            <b/>
            <sz val="10"/>
            <color indexed="81"/>
            <rFont val="Tahoma"/>
            <family val="2"/>
          </rPr>
          <t>recursos generados</t>
        </r>
        <r>
          <rPr>
            <sz val="10"/>
            <color indexed="81"/>
            <rFont val="Tahoma"/>
            <family val="2"/>
          </rPr>
          <t xml:space="preserve"> por los poderes legislativo y judicial, organismos autónomos y </t>
        </r>
        <r>
          <rPr>
            <b/>
            <sz val="10"/>
            <color indexed="81"/>
            <rFont val="Tahoma"/>
            <family val="2"/>
          </rPr>
          <t>municipios,</t>
        </r>
        <r>
          <rPr>
            <sz val="10"/>
            <color indexed="81"/>
            <rFont val="Tahoma"/>
            <family val="2"/>
          </rPr>
          <t xml:space="preserve"> así como las entidades </t>
        </r>
        <r>
          <rPr>
            <b/>
            <sz val="10"/>
            <color indexed="81"/>
            <rFont val="Tahoma"/>
            <family val="2"/>
          </rPr>
          <t>paraestatales o paramunicipales</t>
        </r>
        <r>
          <rPr>
            <sz val="10"/>
            <color indexed="81"/>
            <rFont val="Tahoma"/>
            <family val="2"/>
          </rPr>
          <t xml:space="preserve"> respectivas.
 (Clasificador por Fuente de Financiamiento CONAC)
</t>
        </r>
        <r>
          <rPr>
            <b/>
            <i/>
            <sz val="10"/>
            <color indexed="81"/>
            <rFont val="Tahoma"/>
            <family val="2"/>
          </rPr>
          <t>VENTA DE BIENES Y SERVICIOS</t>
        </r>
        <r>
          <rPr>
            <sz val="10"/>
            <color indexed="81"/>
            <rFont val="Tahoma"/>
            <family val="2"/>
          </rPr>
          <t xml:space="preserve">
</t>
        </r>
        <r>
          <rPr>
            <b/>
            <i/>
            <sz val="10"/>
            <color indexed="81"/>
            <rFont val="Tahoma"/>
            <family val="2"/>
          </rPr>
          <t>1.-Ventas de Mercancías
2.-Ingresos por Ventas de Bienes y Servicios Producidos en Establecimientos del Gobierno
3.-Ingresos por Ventas y Servicios de Organismos Descentralizados
4.-Ingresos de Operación de Entidades Paraestatales Empresariales
5.-Ingresos no Comprendidos en las Fracciones de la Ley de Ingresos, Causados en Ejercicios Fiscales Anteriores Pendientes de Liquidación o Pago</t>
        </r>
      </text>
    </comment>
    <comment ref="E3" authorId="0">
      <text>
        <r>
          <rPr>
            <b/>
            <sz val="10"/>
            <color indexed="81"/>
            <rFont val="Tahoma"/>
            <family val="2"/>
          </rPr>
          <t>SON LOS RECURSOS POR SUBSIDIOS, ASIGNACIONES PRESUPUESTALES Y FONDOS DERIVADOS DE LA LEY DE INGRESOS DE LA FEDERACIÓN O DEL PRESUPUESTO DE EGRESOS DE LA FEDERACIÓN Y QUE SE DESTINAN A LOS GOBIERNOS ESTATALES O MUNICIPALES</t>
        </r>
        <r>
          <rPr>
            <sz val="10"/>
            <color indexed="81"/>
            <rFont val="Tahoma"/>
            <family val="2"/>
          </rPr>
          <t xml:space="preserve">
</t>
        </r>
      </text>
    </comment>
    <comment ref="I3" authorId="0">
      <text>
        <r>
          <rPr>
            <sz val="10"/>
            <color indexed="81"/>
            <rFont val="Tahoma"/>
            <family val="2"/>
          </rPr>
          <t xml:space="preserve">SON LOS RECURSOS  POR SUBSIDIOS, ASIGNACIONES PRESUPUESTARIAS Y FONDOS DERIVADOS DE LA LEY DE INGRESOS ESTATAL O DEL PRESUPUESTO DE EGRESOS ESTATAL Y QUE SE DESTINA A LOS GOBIERNOS MUNICIPALES
</t>
        </r>
      </text>
    </comment>
    <comment ref="K3" authorId="0">
      <text>
        <r>
          <rPr>
            <b/>
            <sz val="10"/>
            <color indexed="81"/>
            <rFont val="Tahoma"/>
            <family val="2"/>
          </rPr>
          <t>SON LOS RECURSOS PROVENIENTES DE OBLIGACIONES CONTRAÍDAS CON ACREEDORES NACIONALES Y PAGADEROS EN EL INTERIOR DEL PAÍS EN MONEDA NACIONAL</t>
        </r>
        <r>
          <rPr>
            <sz val="10"/>
            <color indexed="81"/>
            <rFont val="Tahoma"/>
            <family val="2"/>
          </rPr>
          <t xml:space="preserve">
</t>
        </r>
      </text>
    </comment>
    <comment ref="L3" authorId="0">
      <text>
        <r>
          <rPr>
            <sz val="10"/>
            <color indexed="81"/>
            <rFont val="Tahoma"/>
            <family val="2"/>
          </rPr>
          <t xml:space="preserve">SON LOS RECURSOS PROVENIENTES DEL SECTOR PRIVADO, DE FONDOS INTERNACIONALES Y OTROS NO COMPRENDIDOS EN LOS NUMERALES ANTERIORES
</t>
        </r>
      </text>
    </comment>
    <comment ref="B6" authorId="1">
      <text>
        <r>
          <rPr>
            <b/>
            <sz val="12"/>
            <color indexed="81"/>
            <rFont val="Arial"/>
            <family val="2"/>
          </rPr>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r>
      </text>
    </comment>
    <comment ref="B7" authorId="1">
      <text>
        <r>
          <rPr>
            <b/>
            <sz val="12"/>
            <color indexed="81"/>
            <rFont val="Arial"/>
            <family val="2"/>
          </rPr>
          <t>Asignaciones destinadas a cubrir las percepciones correspondientes al personal de carácter permanente.</t>
        </r>
        <r>
          <rPr>
            <sz val="8"/>
            <color indexed="81"/>
            <rFont val="Arial"/>
            <family val="2"/>
          </rPr>
          <t xml:space="preserve">
</t>
        </r>
      </text>
    </comment>
    <comment ref="B8" authorId="1">
      <text>
        <r>
          <rPr>
            <b/>
            <sz val="12"/>
            <color indexed="81"/>
            <rFont val="Arial"/>
            <family val="2"/>
          </rPr>
          <t>Asignaciones para remuneraciones a los Diputados, Senadores, Asambleístas, Regidores y Síndicos.</t>
        </r>
        <r>
          <rPr>
            <sz val="8"/>
            <color indexed="81"/>
            <rFont val="Tahoma"/>
            <family val="2"/>
          </rPr>
          <t xml:space="preserve">
</t>
        </r>
      </text>
    </comment>
    <comment ref="D8" authorId="2">
      <text>
        <r>
          <rPr>
            <b/>
            <sz val="9"/>
            <color indexed="81"/>
            <rFont val="Tahoma"/>
            <family val="2"/>
          </rPr>
          <t>JoseLuis:</t>
        </r>
        <r>
          <rPr>
            <sz val="9"/>
            <color indexed="81"/>
            <rFont val="Tahoma"/>
            <family val="2"/>
          </rPr>
          <t xml:space="preserve">
CONSIDERADO EL IMPACTO AL SALARIO
</t>
        </r>
      </text>
    </comment>
    <comment ref="B9" authorId="1">
      <text>
        <r>
          <rPr>
            <b/>
            <sz val="12"/>
            <color indexed="81"/>
            <rFont val="Arial"/>
            <family val="2"/>
          </rPr>
          <t>Asignaciones para remuneraciones al personal que desempeña sus servicios en el ejército, fuerza aérea y armada nacionales.</t>
        </r>
        <r>
          <rPr>
            <sz val="8"/>
            <color indexed="81"/>
            <rFont val="Tahoma"/>
            <family val="2"/>
          </rPr>
          <t xml:space="preserve">
</t>
        </r>
      </text>
    </comment>
    <comment ref="B10" authorId="1">
      <text>
        <r>
          <rPr>
            <b/>
            <sz val="12"/>
            <color indexed="81"/>
            <rFont val="Arial"/>
            <family val="2"/>
          </rPr>
          <t>Asignaciones para remuneraciones al personal civil, de base o de confianza, de carácter permanente que preste sus servicios en los entes públicos. Los montos que importen estas remuneraciones serán fijados de acuerdo con los catálogos institucionales de puestos de los entes públicos.</t>
        </r>
        <r>
          <rPr>
            <sz val="12"/>
            <color indexed="81"/>
            <rFont val="Arial"/>
            <family val="2"/>
          </rPr>
          <t xml:space="preserve">
</t>
        </r>
      </text>
    </comment>
    <comment ref="B11" authorId="1">
      <text>
        <r>
          <rPr>
            <b/>
            <sz val="12"/>
            <color indexed="81"/>
            <rFont val="Arial"/>
            <family val="2"/>
          </rPr>
          <t>Asignaciones destinadas a cubrir las remuneraciones del personal al Servicio Exterior Mexicano y de Servicios Especiales en el Extranjero, así como representaciones estatales y municipales en el extranjero. Incluye las variaciones del factor de ajuste: importancia relativa de la oficina de adscripción; costo de la vida en el lugar de adscripción y condiciones de dificultad de la vida en cada adscripción. Dichas remuneraciones son cubiertas exclusivamente al personal que labore en esas representaciones en el exterior.</t>
        </r>
        <r>
          <rPr>
            <sz val="12"/>
            <color indexed="81"/>
            <rFont val="Arial"/>
            <family val="2"/>
          </rPr>
          <t xml:space="preserve">
</t>
        </r>
      </text>
    </comment>
    <comment ref="B12" authorId="1">
      <text>
        <r>
          <rPr>
            <b/>
            <sz val="12"/>
            <color indexed="81"/>
            <rFont val="Arial"/>
            <family val="2"/>
          </rPr>
          <t>Asignaciones destinadas a cubrir las percepciones correspondientes al personal de carácter eventual.</t>
        </r>
        <r>
          <rPr>
            <sz val="12"/>
            <color indexed="81"/>
            <rFont val="Arial"/>
            <family val="2"/>
          </rPr>
          <t xml:space="preserve">
</t>
        </r>
      </text>
    </comment>
    <comment ref="B13" authorId="1">
      <text>
        <r>
          <rPr>
            <b/>
            <sz val="12"/>
            <color indexed="81"/>
            <rFont val="Arial"/>
            <family val="2"/>
          </rPr>
          <t>Asignaciones destinadas a cubrir el pago por la prestación de servicios contratados con personas físicas como profesionistas, técnicos, expertos y peritos, entre otros, por estudios, obras o trabajos determinados que correspondan a su especialidad. El pago de honorarios deberá sujetarse a las disposiciones aplicables. Esta partida excluye los servicios profesionales contratados con personas físicas o morales previstos en el Capítulo 3000 Servicios Generales.</t>
        </r>
        <r>
          <rPr>
            <sz val="12"/>
            <color indexed="81"/>
            <rFont val="Arial"/>
            <family val="2"/>
          </rPr>
          <t xml:space="preserve">
</t>
        </r>
      </text>
    </comment>
    <comment ref="B14" authorId="1">
      <text>
        <r>
          <rPr>
            <b/>
            <sz val="12"/>
            <color indexed="81"/>
            <rFont val="Arial"/>
            <family val="2"/>
          </rPr>
          <t>Asignaciones destinadas a cubrir las remuneraciones para el pago al personal de carácter transitorio que preste sus servicios en los entes públicos.</t>
        </r>
        <r>
          <rPr>
            <sz val="12"/>
            <color indexed="81"/>
            <rFont val="Arial"/>
            <family val="2"/>
          </rPr>
          <t xml:space="preserve">
</t>
        </r>
      </text>
    </comment>
    <comment ref="J14" authorId="2">
      <text>
        <r>
          <rPr>
            <b/>
            <sz val="9"/>
            <color indexed="81"/>
            <rFont val="Tahoma"/>
            <family val="2"/>
          </rPr>
          <t>JoseLuis:</t>
        </r>
        <r>
          <rPr>
            <sz val="9"/>
            <color indexed="81"/>
            <rFont val="Tahoma"/>
            <family val="2"/>
          </rPr>
          <t xml:space="preserve">
TALLERISTAS Y NOMINA LUPE
</t>
        </r>
      </text>
    </comment>
    <comment ref="B15" authorId="1">
      <text>
        <r>
          <rPr>
            <b/>
            <sz val="12"/>
            <color indexed="81"/>
            <rFont val="Arial"/>
            <family val="2"/>
          </rPr>
          <t>Asignaciones destinadas a cubrir las remuneraciones a profesionistas de las diversas carreras o especialidades técnicas que presten su servicio social en los entes públicos.</t>
        </r>
        <r>
          <rPr>
            <sz val="12"/>
            <color indexed="81"/>
            <rFont val="Arial"/>
            <family val="2"/>
          </rPr>
          <t xml:space="preserve">
</t>
        </r>
      </text>
    </comment>
    <comment ref="B16" authorId="1">
      <text>
        <r>
          <rPr>
            <b/>
            <sz val="12"/>
            <color indexed="81"/>
            <rFont val="Arial"/>
            <family val="2"/>
          </rPr>
          <t>Asignaciones destinadas a cubrir las retribuciones de los representantes de los trabajadores y de los patrones en la Junta de Conciliación y Arbitraje, durante el tiempo por el cual fueron elegidos por la convención correspondiente, conforme a lo dispuesto por la  Ley Federal del Trabajo. Esta partida no estará sujeta al pago de las cuotas y aportaciones por concepto de seguridad social.</t>
        </r>
        <r>
          <rPr>
            <sz val="12"/>
            <color indexed="81"/>
            <rFont val="Arial"/>
            <family val="2"/>
          </rPr>
          <t xml:space="preserve">
</t>
        </r>
      </text>
    </comment>
    <comment ref="B17" authorId="1">
      <text>
        <r>
          <rPr>
            <b/>
            <sz val="12"/>
            <color indexed="81"/>
            <rFont val="Arial"/>
            <family val="2"/>
          </rPr>
          <t>Asignaciones destinadas a cubrir percepciones adicionales y especiales, así como las gratificaciones que se otorgan tanto al personal de carácter permanente como transitorio.</t>
        </r>
        <r>
          <rPr>
            <sz val="12"/>
            <color indexed="81"/>
            <rFont val="Arial"/>
            <family val="2"/>
          </rPr>
          <t xml:space="preserve">
</t>
        </r>
      </text>
    </comment>
    <comment ref="B18" authorId="1">
      <text>
        <r>
          <rPr>
            <b/>
            <sz val="12"/>
            <color indexed="81"/>
            <rFont val="Arial"/>
            <family val="2"/>
          </rPr>
          <t>Asignaciones adicionales como complemento al sueldo del personal al servicio de los entes públicos, por años de servicios efectivos prestados, de acuerdo con la legislación aplicable.</t>
        </r>
        <r>
          <rPr>
            <sz val="12"/>
            <color indexed="81"/>
            <rFont val="Arial"/>
            <family val="2"/>
          </rPr>
          <t xml:space="preserve">
</t>
        </r>
      </text>
    </comment>
    <comment ref="B19" authorId="1">
      <text>
        <r>
          <rPr>
            <b/>
            <sz val="12"/>
            <color indexed="81"/>
            <rFont val="Arial"/>
            <family val="2"/>
          </rPr>
          <t>Asignaciones al personal que tenga derecho a vacaciones o preste sus servicios en domingo; aguinaldo o gratificación de fin de año al personal civil y militar al servicio de los entes públicos.</t>
        </r>
        <r>
          <rPr>
            <sz val="12"/>
            <color indexed="81"/>
            <rFont val="Arial"/>
            <family val="2"/>
          </rPr>
          <t xml:space="preserve">
</t>
        </r>
      </text>
    </comment>
    <comment ref="B20" authorId="1">
      <text>
        <r>
          <rPr>
            <b/>
            <sz val="12"/>
            <color indexed="81"/>
            <rFont val="Arial"/>
            <family val="2"/>
          </rPr>
          <t>Asignaciones por remuneraciones a que tenga derecho el personal de los entes públicos por servicios prestados en horas que se realizan excediendo la duración máxima de la jornada de trabajo, guardias o turnos opcionales.</t>
        </r>
        <r>
          <rPr>
            <sz val="12"/>
            <color indexed="81"/>
            <rFont val="Arial"/>
            <family val="2"/>
          </rPr>
          <t xml:space="preserve">
</t>
        </r>
      </text>
    </comment>
    <comment ref="B21" authorId="1">
      <text>
        <r>
          <rPr>
            <b/>
            <sz val="12"/>
            <color indexed="81"/>
            <rFont val="Arial"/>
            <family val="2"/>
          </rPr>
          <t>Asignaciones destinadas a cubrir las percepciones que se otorgan a los servidores públicos bajo el esquema de compensaciones que determinen las disposiciones aplicables.</t>
        </r>
        <r>
          <rPr>
            <sz val="12"/>
            <color indexed="81"/>
            <rFont val="Arial"/>
            <family val="2"/>
          </rPr>
          <t xml:space="preserve">
</t>
        </r>
      </text>
    </comment>
    <comment ref="B22" authorId="1">
      <text>
        <r>
          <rPr>
            <b/>
            <sz val="12"/>
            <color indexed="81"/>
            <rFont val="Arial"/>
            <family val="2"/>
          </rPr>
          <t>Remuneraciones adicionales que se cubre al personal militar en activo en atención al incremento en el costo de la vida o insalubridad del lugar donde preste sus servicios.</t>
        </r>
        <r>
          <rPr>
            <sz val="12"/>
            <color indexed="81"/>
            <rFont val="Arial"/>
            <family val="2"/>
          </rPr>
          <t xml:space="preserve">
</t>
        </r>
      </text>
    </comment>
    <comment ref="B23" authorId="1">
      <text>
        <r>
          <rPr>
            <b/>
            <sz val="12"/>
            <color indexed="81"/>
            <rFont val="Arial"/>
            <family val="2"/>
          </rPr>
          <t>Remuneraciones a los miembros del Ejército, Fuerza Aérea y Armada Nacionales, titulados en profesiones de los distintos servicios militares, por el desempeño de comisiones dentro del Ramo y que pertenezcan a la milicia permanente; remuneraciones a generales, jefes y oficiales investidos conforme a las leyes y ordenanzas del mando militar, de una corporación del ejército o de una unidad de la armada. Su cuota no podrá variar durante el ejercicio fiscal respectivo. Remuneraciones a los miembros del ejército y la armada por el desempeñó de una comisión que no sea la propia de su cargo, como en los Estados Mayores de los Secretarios y Subsecretarios, Ayudantía del Oficial Mayor y Jefes de Sección de los diversos Departamentos de la Secretaría de la Defensa Nacional y ayudantía de los funcionarios superiores de la Secretaría de Marina; remuneraciones a los miembros del ejército y la armada, que habitualmente desempeñan servicios en unidades aéreas de las Fuerzas Armadas Mexicanas remuneraciones complementarias a los haberes de los generales del ejército y fuerza aérea, así como de los almirantes de la armada que sean autorizadas por el titular del Ramo y las que éste mismo autorice en casos especiales para los jefes y oficiales del ejército y fuerza aérea, capitanes y oficiales de la armada.</t>
        </r>
        <r>
          <rPr>
            <sz val="12"/>
            <color indexed="81"/>
            <rFont val="Arial"/>
            <family val="2"/>
          </rPr>
          <t xml:space="preserve">
</t>
        </r>
      </text>
    </comment>
    <comment ref="B24" authorId="1">
      <text>
        <r>
          <rPr>
            <b/>
            <sz val="12"/>
            <color indexed="81"/>
            <rFont val="Arial"/>
            <family val="2"/>
          </rPr>
          <t>Asignaciones destinadas a cubrir los honorarios que correspondan a los representantes de la Hacienda Pública por su intervención en los juicios sucesorios, siempre y cuando el impuesto se hubiere determinado con base en la liquidación formulada por los mismos; a los notificadores especiales en el cobro de impuestos, derechos, multas y arrendamientos, así como a los agentes y subagentes fiscales y postales. Comprende las remuneraciones y gastos del personal designado para realizar inspecciones o intervenciones especiales, así como los programas de presencia fiscal. Estas asignaciones se cubrirán por compromisos devengados durante el año y no aceptarán los compromisos de ejercicios anteriores.</t>
        </r>
        <r>
          <rPr>
            <sz val="12"/>
            <color indexed="81"/>
            <rFont val="Arial"/>
            <family val="2"/>
          </rPr>
          <t xml:space="preserve">
</t>
        </r>
      </text>
    </comment>
    <comment ref="B25" authorId="1">
      <text>
        <r>
          <rPr>
            <b/>
            <sz val="12"/>
            <color indexed="81"/>
            <rFont val="Arial"/>
            <family val="2"/>
          </rPr>
          <t>Incluye retribución a los empleados de los entes públicos por su participación en la vigilancia del cumplimiento de las leyes y custodia de valores.</t>
        </r>
        <r>
          <rPr>
            <sz val="12"/>
            <color indexed="81"/>
            <rFont val="Arial"/>
            <family val="2"/>
          </rPr>
          <t xml:space="preserve">
</t>
        </r>
      </text>
    </comment>
    <comment ref="B26" authorId="1">
      <text>
        <r>
          <rPr>
            <b/>
            <sz val="12"/>
            <color indexed="81"/>
            <rFont val="Arial"/>
            <family val="2"/>
          </rPr>
          <t>Asignaciones destinadas a cubrir la parte que corresponde a los entes públicos por concepto de prestaciones de seguridad social y primas de seguros, en beneficio del personal a su servicio, tanto de carácter permanente como transitorio.</t>
        </r>
        <r>
          <rPr>
            <sz val="12"/>
            <color indexed="81"/>
            <rFont val="Arial"/>
            <family val="2"/>
          </rPr>
          <t xml:space="preserve">
</t>
        </r>
      </text>
    </comment>
    <comment ref="B27" authorId="1">
      <text>
        <r>
          <rPr>
            <b/>
            <sz val="12"/>
            <color indexed="81"/>
            <rFont val="Arial"/>
            <family val="2"/>
          </rPr>
          <t>Asignaciones destinadas a cubrir la aportación de los entes públicos, por concepto de seguridad social, en los términos de la legislación vigente</t>
        </r>
        <r>
          <rPr>
            <b/>
            <sz val="8"/>
            <color indexed="81"/>
            <rFont val="Arial"/>
            <family val="2"/>
          </rPr>
          <t>.</t>
        </r>
        <r>
          <rPr>
            <sz val="8"/>
            <color indexed="81"/>
            <rFont val="Arial"/>
            <family val="2"/>
          </rPr>
          <t xml:space="preserve">
</t>
        </r>
      </text>
    </comment>
    <comment ref="B28" authorId="1">
      <text>
        <r>
          <rPr>
            <b/>
            <sz val="12"/>
            <color indexed="81"/>
            <rFont val="Arial"/>
            <family val="2"/>
          </rPr>
          <t>Asignaciones destinadas a cubrir las aportaciones que corresponden a los entes públicos para proporcionar vivienda a su personal, de acuerdo con las disposiciones legales vigentes.</t>
        </r>
        <r>
          <rPr>
            <sz val="12"/>
            <color indexed="81"/>
            <rFont val="Arial"/>
            <family val="2"/>
          </rPr>
          <t xml:space="preserve">
</t>
        </r>
      </text>
    </comment>
    <comment ref="B29" authorId="1">
      <text>
        <r>
          <rPr>
            <b/>
            <sz val="12"/>
            <color indexed="81"/>
            <rFont val="Arial"/>
            <family val="2"/>
          </rPr>
          <t>Asignaciones destinadas a cubrir los montos de las aportaciones de los entes públicos a favor del Sistema para el Retiro, correspondientes a los trabajadores al servicio de los mismos.</t>
        </r>
        <r>
          <rPr>
            <sz val="12"/>
            <color indexed="81"/>
            <rFont val="Arial"/>
            <family val="2"/>
          </rPr>
          <t xml:space="preserve">
</t>
        </r>
      </text>
    </comment>
    <comment ref="B30" authorId="1">
      <text>
        <r>
          <rPr>
            <b/>
            <sz val="12"/>
            <color indexed="81"/>
            <rFont val="Arial"/>
            <family val="2"/>
          </rPr>
          <t>Asignaciones destinadas a cubrir las primas que corresponden a los entes públicos por concepto de seguro de vida, seguros de gastos médicos del personal a su servicio, así como, los seguros de responsabilidad civil y asistencia legal, en los términos de la legislación vigente. Incluye las primas que corresponden al Gobierno Federal por concepto de seguro de vida del personal militar.</t>
        </r>
        <r>
          <rPr>
            <sz val="12"/>
            <color indexed="81"/>
            <rFont val="Arial"/>
            <family val="2"/>
          </rPr>
          <t xml:space="preserve">
</t>
        </r>
      </text>
    </comment>
    <comment ref="B31" authorId="1">
      <text>
        <r>
          <rPr>
            <b/>
            <sz val="12"/>
            <color indexed="81"/>
            <rFont val="Arial"/>
            <family val="2"/>
          </rPr>
          <t>Asignaciones destinadas a cubrir otras prestaciones sociales y económicas, a favor del personal, de acuerdo con las disposiciones legales vigentes y/o acuerdos contractuales respectivos.</t>
        </r>
        <r>
          <rPr>
            <sz val="12"/>
            <color indexed="81"/>
            <rFont val="Arial"/>
            <family val="2"/>
          </rPr>
          <t xml:space="preserve">
</t>
        </r>
      </text>
    </comment>
    <comment ref="B32" authorId="1">
      <text>
        <r>
          <rPr>
            <b/>
            <sz val="12"/>
            <color indexed="81"/>
            <rFont val="Arial"/>
            <family val="2"/>
          </rPr>
          <t>Asignaciones destinadas a cubrir las cuotas que corresponden a los entes públicos para la constitución del fondo de ahorro del personal civil, según acuerdos contractuales establecidos. Incluye cuotas para la constitución del fondo de ahorro, y cuotas para el fondo de trabajo del personal del Ejército, Fuerza Aérea y Armada Mexicanos que corresponden al Gobierno Federal para la constitución de este fondo, en los términos de la Ley del ISSFAM.</t>
        </r>
        <r>
          <rPr>
            <sz val="12"/>
            <color indexed="81"/>
            <rFont val="Arial"/>
            <family val="2"/>
          </rPr>
          <t xml:space="preserve">
</t>
        </r>
      </text>
    </comment>
    <comment ref="B33" authorId="1">
      <text>
        <r>
          <rPr>
            <b/>
            <sz val="12"/>
            <color indexed="81"/>
            <rFont val="Arial"/>
            <family val="2"/>
          </rPr>
          <t>Asignaciones destinadas a cubrir indemnizaciones al personal conforme a la legislación aplicable; tales como: por accidente de trabajo, por despido, entre otros.</t>
        </r>
        <r>
          <rPr>
            <sz val="12"/>
            <color indexed="81"/>
            <rFont val="Arial"/>
            <family val="2"/>
          </rPr>
          <t xml:space="preserve">
</t>
        </r>
      </text>
    </comment>
    <comment ref="B34" authorId="1">
      <text>
        <r>
          <rPr>
            <b/>
            <sz val="12"/>
            <color indexed="81"/>
            <rFont val="Arial"/>
            <family val="2"/>
          </rPr>
          <t>Erogaciones que los entes públicos realizan en beneficio de sus empleados por jubilaciones, haberes de retiro, pensiones, retiro voluntario entre otros, cuando estas prestaciones no sean cubiertas por las instituciones de seguridad social. Incluye las asignaciones por concepto de aguinaldo a favor de pensionistas, cuyo pago se realice con cargo al erario. Incluye compensaciones de retiro a favor del personal del Servicio Exterior Mexicano, en los términos de la ley de la materia.</t>
        </r>
        <r>
          <rPr>
            <sz val="12"/>
            <color indexed="81"/>
            <rFont val="Arial"/>
            <family val="2"/>
          </rPr>
          <t xml:space="preserve">
</t>
        </r>
      </text>
    </comment>
    <comment ref="B35" authorId="1">
      <text>
        <r>
          <rPr>
            <b/>
            <sz val="12"/>
            <color indexed="81"/>
            <rFont val="Arial"/>
            <family val="2"/>
          </rPr>
          <t>Asignaciones destinadas a cubrir el costo de las prestaciones que los entes públicos otorgan en beneficio de sus empleados, de conformidad con las condiciones generales de trabajo o los contratos colectivos de trabajo.</t>
        </r>
        <r>
          <rPr>
            <sz val="12"/>
            <color indexed="81"/>
            <rFont val="Arial"/>
            <family val="2"/>
          </rPr>
          <t xml:space="preserve">
</t>
        </r>
      </text>
    </comment>
    <comment ref="B36" authorId="1">
      <text>
        <r>
          <rPr>
            <b/>
            <sz val="12"/>
            <color indexed="81"/>
            <rFont val="Arial"/>
            <family val="2"/>
          </rPr>
          <t>Erogaciones destinadas a apoyar la capacitación orientada al desarrollo personal o profesional de los servidores públicos que determinen los entes públicos o que en forma individual se soliciten, de conformidad con las disposiciones que se emitan para su otorgamiento. Excluye las erogaciones por capacitación comprendida en el capítulo 3000 Servicios Generales.</t>
        </r>
        <r>
          <rPr>
            <sz val="12"/>
            <color indexed="81"/>
            <rFont val="Arial"/>
            <family val="2"/>
          </rPr>
          <t xml:space="preserve">
</t>
        </r>
      </text>
    </comment>
    <comment ref="B37" authorId="1">
      <text>
        <r>
          <rPr>
            <b/>
            <sz val="12"/>
            <color indexed="81"/>
            <rFont val="Arial"/>
            <family val="2"/>
          </rPr>
          <t>Asignaciones destinadas a cubrir el costo de otras prestaciones que los entes públicos otorgan en beneficio de sus empleados, siempre que no correspondan a las prestaciones a que se refiere la partida 154 Prestaciones contractuales.</t>
        </r>
        <r>
          <rPr>
            <sz val="12"/>
            <color indexed="81"/>
            <rFont val="Arial"/>
            <family val="2"/>
          </rPr>
          <t xml:space="preserve">
</t>
        </r>
      </text>
    </comment>
    <comment ref="B38" authorId="1">
      <text>
        <r>
          <rPr>
            <b/>
            <sz val="12"/>
            <color indexed="81"/>
            <rFont val="Arial"/>
            <family val="2"/>
          </rPr>
          <t>Asignaciones destinadas a cubrir las medidas de incremento en percepciones, prestaciones económicas, creación de plazas y, en su caso, otras medidas salariales y económicas que se aprueben en el Presupuesto de Egresos. Las partidas de este concepto no se ejercerán en forma directa, sino a través de las partidas que correspondan a los demás conceptos del capítulo 1000 Servicios Personales, que sean objeto de traspaso de estos recursos.</t>
        </r>
        <r>
          <rPr>
            <sz val="12"/>
            <color indexed="81"/>
            <rFont val="Arial"/>
            <family val="2"/>
          </rPr>
          <t xml:space="preserve">
</t>
        </r>
      </text>
    </comment>
    <comment ref="B39" authorId="1">
      <text>
        <r>
          <rPr>
            <b/>
            <sz val="12"/>
            <color indexed="81"/>
            <rFont val="Arial"/>
            <family val="2"/>
          </rPr>
          <t>Asignaciones destinadas a cubrir las medidas de incremento en percepciones, creación de plaza, aportaciones en términos de seguridad social u otras medidas de carácter laboral o económico de los servidores públicos que se aprueben en el Presupuesto de Egresos. Esta partida no se ejercerá en forma directa, sino a través de las partidas que correspondan a los demás conceptos del capítulo 1000 Servicios Personales, que sean objeto de traspaso de estos recursos. Estas se considerarán como transitorias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40" authorId="1">
      <text>
        <r>
          <rPr>
            <b/>
            <sz val="12"/>
            <color indexed="81"/>
            <rFont val="Arial"/>
            <family val="2"/>
          </rPr>
          <t>Asignaciones destinadas a cubrir estímulos económicos a los servidores públicos de mando, enlace y operativos de los entes públicos, que establezcan las disposiciones aplicables, derivado del desempeño de sus funciones.</t>
        </r>
        <r>
          <rPr>
            <sz val="12"/>
            <color indexed="81"/>
            <rFont val="Arial"/>
            <family val="2"/>
          </rPr>
          <t xml:space="preserve">
</t>
        </r>
      </text>
    </comment>
    <comment ref="B41" authorId="1">
      <text>
        <r>
          <rPr>
            <b/>
            <sz val="12"/>
            <color indexed="81"/>
            <rFont val="Arial"/>
            <family val="2"/>
          </rPr>
          <t>Asignaciones destinadas a cubrir los estímulos al personal de los entes públicos por productividad, desempeño, calidad, acreditación por titulación de licenciatura, años de servicio, puntualidad y asistencia, entre otros; de acuerdo con la normatividad aplicable.</t>
        </r>
        <r>
          <rPr>
            <sz val="12"/>
            <color indexed="81"/>
            <rFont val="Arial"/>
            <family val="2"/>
          </rPr>
          <t xml:space="preserve">
</t>
        </r>
      </text>
    </comment>
    <comment ref="B42" authorId="1">
      <text>
        <r>
          <rPr>
            <b/>
            <sz val="12"/>
            <color indexed="81"/>
            <rFont val="Arial"/>
            <family val="2"/>
          </rPr>
          <t>Asignaciones destinadas a premiar el heroísmo, capacidad profesional, servicios a la Patria o demás hechos meritorios; así como a la distinguida actuación del personal militar o civil, que redunde en beneficio de la Armada de México, se otorgarán de acuerdo con la legislación vigente.</t>
        </r>
        <r>
          <rPr>
            <sz val="12"/>
            <color indexed="81"/>
            <rFont val="Arial"/>
            <family val="2"/>
          </rPr>
          <t xml:space="preserve">
</t>
        </r>
      </text>
    </comment>
    <comment ref="B43" authorId="1">
      <text>
        <r>
          <rPr>
            <b/>
            <sz val="12"/>
            <color indexed="81"/>
            <rFont val="Arial"/>
            <family val="2"/>
          </rPr>
          <t>Agrupa las asignaciones destinadas a la adquisición de toda clase de insumos y suministros requeridos para la prestación de bienes y servicios y para el desempeño de las actividades administrativas.</t>
        </r>
        <r>
          <rPr>
            <sz val="12"/>
            <color indexed="81"/>
            <rFont val="Arial"/>
            <family val="2"/>
          </rPr>
          <t xml:space="preserve">
</t>
        </r>
      </text>
    </comment>
    <comment ref="B44" authorId="1">
      <text>
        <r>
          <rPr>
            <b/>
            <sz val="12"/>
            <color indexed="81"/>
            <rFont val="Arial"/>
            <family val="2"/>
          </rPr>
          <t>Asignaciones destinadas a la adquisición de materiales y útiles de oficina, limpieza, impresión y reproducción, para el procesamiento en equipo y bienes informáticos; materiales, estadísticos, geográficos, de apoyo informativo y didáctico para centros de enseñanza e investigación; materiales requeridos para el registro e identificación en trámites oficiales y servicios a la población.</t>
        </r>
        <r>
          <rPr>
            <sz val="12"/>
            <color indexed="81"/>
            <rFont val="Arial"/>
            <family val="2"/>
          </rPr>
          <t xml:space="preserve">
</t>
        </r>
      </text>
    </comment>
    <comment ref="B45" authorId="1">
      <text>
        <r>
          <rPr>
            <b/>
            <sz val="12"/>
            <color indexed="81"/>
            <rFont val="Arial"/>
            <family val="2"/>
          </rPr>
          <t>Asignaciones destinadas a la adquisición de materiales, artículos diversos y equipos menores propios para el uso de las oficinas tales como: papelería, formas, libretas, carpetas y cualquier tipo de papel, vasos y servilletas desechables, limpia-tipos; útiles de escritorio como engrapadoras, perforadoras manuales, sacapuntas; artículos de dibujo, correspondencia y archivo; cestos de basura y otros productos similares. Incluye la adquisición de artículos de envoltura, sacos y valijas, entre otros.</t>
        </r>
        <r>
          <rPr>
            <sz val="12"/>
            <color indexed="81"/>
            <rFont val="Arial"/>
            <family val="2"/>
          </rPr>
          <t xml:space="preserve">
</t>
        </r>
      </text>
    </comment>
    <comment ref="B46" authorId="1">
      <text>
        <r>
          <rPr>
            <b/>
            <sz val="12"/>
            <color indexed="81"/>
            <rFont val="Arial"/>
            <family val="2"/>
          </rPr>
          <t>Asignaciones destinadas a la adquisición de materiales utilizados en la impresión, reproducción y encuadernación, tales como: fijadores, tintas, pastas, logotipos y demás materiales y útiles para el mismo fin. Incluye rollos fotográficos.</t>
        </r>
        <r>
          <rPr>
            <sz val="12"/>
            <color indexed="81"/>
            <rFont val="Arial"/>
            <family val="2"/>
          </rPr>
          <t xml:space="preserve">
</t>
        </r>
      </text>
    </comment>
    <comment ref="B47" authorId="1">
      <text>
        <r>
          <rPr>
            <b/>
            <sz val="12"/>
            <color indexed="81"/>
            <rFont val="Arial"/>
            <family val="2"/>
          </rPr>
          <t>Asignaciones destinadas a la adquisición de publicaciones relacionadas con información estadística y geográfica. Se incluye la cartografía y publicaciones tales como: las relativas a indicadores económicos y socio-demográficos, cuentas nacionales, estudios geográficos y geodésicos, mapas, planos, fotografías aéreas y publicaciones relacionadas con información estadística y geográfica.</t>
        </r>
        <r>
          <rPr>
            <sz val="12"/>
            <color indexed="81"/>
            <rFont val="Arial"/>
            <family val="2"/>
          </rPr>
          <t xml:space="preserve">
</t>
        </r>
      </text>
    </comment>
    <comment ref="B48" authorId="1">
      <text>
        <r>
          <rPr>
            <b/>
            <sz val="12"/>
            <color indexed="81"/>
            <rFont val="Arial"/>
            <family val="2"/>
          </rPr>
          <t>Asignaciones destinadas a la adquisición de insumos y equipos menores utilizados en el procesamiento, grabación e impresión de datos, así como los materiales para la limpieza y protección de los equipos tales como: tóner, medios ópticos y magnéticos, apuntadores y protectores, entre otros.</t>
        </r>
        <r>
          <rPr>
            <sz val="12"/>
            <color indexed="81"/>
            <rFont val="Arial"/>
            <family val="2"/>
          </rPr>
          <t xml:space="preserve">
</t>
        </r>
      </text>
    </comment>
    <comment ref="B49" authorId="1">
      <text>
        <r>
          <rPr>
            <b/>
            <sz val="12"/>
            <color indexed="81"/>
            <rFont val="Arial"/>
            <family val="2"/>
          </rPr>
          <t>Asignaciones destinadas a la adquisición de toda clase de libros, revistas, periódicos, publicaciones, diarios oficiales, gacetas, material audiovisual, cassettes, discos compactos distintos a la adquisición de bienes intangibles (software). Incluye la suscripción a revistas y publicaciones especializadas, folletos, catálogos, formatos y otros productos mediante cualquier técnica de impresión y sobre cualquier tipo de material. Incluye impresión sobre prendas de vestir, producción de formas continuas, impresión rápida, elaboración de placas, clichés y grabados. Excluye conceptos considerados en la partida 213 Material estadístico y geográfico.</t>
        </r>
        <r>
          <rPr>
            <sz val="12"/>
            <color indexed="81"/>
            <rFont val="Arial"/>
            <family val="2"/>
          </rPr>
          <t xml:space="preserve">
</t>
        </r>
      </text>
    </comment>
    <comment ref="B50" authorId="1">
      <text>
        <r>
          <rPr>
            <b/>
            <sz val="12"/>
            <color indexed="81"/>
            <rFont val="Arial"/>
            <family val="2"/>
          </rPr>
          <t>Asignaciones destinadas a la adquisición de materiales, artículos y enseres para el aseo, limpieza e higiene, tales como: escobas, jergas, detergentes, jabones y otros productos similares.</t>
        </r>
        <r>
          <rPr>
            <sz val="12"/>
            <color indexed="81"/>
            <rFont val="Arial"/>
            <family val="2"/>
          </rPr>
          <t xml:space="preserve">
</t>
        </r>
      </text>
    </comment>
    <comment ref="B51" authorId="1">
      <text>
        <r>
          <rPr>
            <b/>
            <sz val="12"/>
            <color indexed="81"/>
            <rFont val="Arial"/>
            <family val="2"/>
          </rPr>
          <t>Asignaciones destinadas a la adquisición de todo tipo de material didáctico así como materiales y suministros necesarios para las funciones educativas.</t>
        </r>
        <r>
          <rPr>
            <sz val="12"/>
            <color indexed="81"/>
            <rFont val="Arial"/>
            <family val="2"/>
          </rPr>
          <t xml:space="preserve">
</t>
        </r>
      </text>
    </comment>
    <comment ref="B52" authorId="1">
      <text>
        <r>
          <rPr>
            <b/>
            <sz val="12"/>
            <color indexed="81"/>
            <rFont val="Arial"/>
            <family val="2"/>
          </rPr>
          <t>Asignaciones destinadas a la adquisición de materiales requeridos para el registro e identificación en trámites oficiales y servicios a la población, tales como: pasaportes, certificados especiales, formas valoradas, placas de tránsito, licencias de conducir, entre otras.</t>
        </r>
        <r>
          <rPr>
            <sz val="12"/>
            <color indexed="81"/>
            <rFont val="Arial"/>
            <family val="2"/>
          </rPr>
          <t xml:space="preserve">
</t>
        </r>
      </text>
    </comment>
    <comment ref="B53" authorId="1">
      <text>
        <r>
          <rPr>
            <b/>
            <sz val="12"/>
            <color indexed="81"/>
            <rFont val="Arial"/>
            <family val="2"/>
          </rPr>
          <t>Asignaciones destinadas a la adquisición de productos alimenticios y utensilios necesarios para el servicio de alimentación en apoyo de las actividades de los servidores públicos y los requeridos  en la prestación de servicios públicos en unidades de salud, educativas y de readaptación social, entre otras. Excluye los gastos por alimentación previstos en los conceptos 3700 Servicios de Traslado y Viáticos y 3800 Servicios Oficiales.</t>
        </r>
        <r>
          <rPr>
            <sz val="12"/>
            <color indexed="81"/>
            <rFont val="Arial"/>
            <family val="2"/>
          </rPr>
          <t xml:space="preserve">
</t>
        </r>
      </text>
    </comment>
    <comment ref="B54" authorId="1">
      <text>
        <r>
          <rPr>
            <b/>
            <sz val="12"/>
            <color indexed="81"/>
            <rFont val="Arial"/>
            <family val="2"/>
          </rPr>
          <t>Asignaciones destinadas a la adquisición de todo tipo de productos alimenticios y bebidas manufacturados o no, independiente de la modalidad de compra o contratación, derivado de la ejecución de los programas institucionales tales como: salud, seguridad social, educativos, militares, culturales y recreativos, cautivos y reos en proceso de readaptación social, repatriados y extraditados, personal que realiza labores de campo o supervisión dentro del lugar de adscripción; derivado de programas que requieren permanencia de servidores públicos en instalaciones del ente público, así como en el desempeño de actividades extraordinarias en el cumplimiento de la función pública. Excluye Viáticos (partidas 375 y 376), gastos derivados del concepto 3800 Servicios Oficiales y 133 Horas Extraordinarias no justificadas.</t>
        </r>
        <r>
          <rPr>
            <sz val="12"/>
            <color indexed="81"/>
            <rFont val="Arial"/>
            <family val="2"/>
          </rPr>
          <t xml:space="preserve">
</t>
        </r>
      </text>
    </comment>
    <comment ref="B55" authorId="1">
      <text>
        <r>
          <rPr>
            <b/>
            <sz val="12"/>
            <color indexed="81"/>
            <rFont val="Arial"/>
            <family val="2"/>
          </rPr>
          <t>Asignaciones destinadas a la adquisición de productos alimenticios para la manutención de animales propiedad o bajo el cuidado de los entes públicos, tales como: forrajes frescos y achicalados, alimentos preparados, entre otros, así como los demás gastos necesarios para la alimentación de los mismos.</t>
        </r>
      </text>
    </comment>
    <comment ref="B56" authorId="1">
      <text>
        <r>
          <rPr>
            <b/>
            <sz val="12"/>
            <color indexed="81"/>
            <rFont val="Arial"/>
            <family val="2"/>
          </rPr>
          <t>Asignaciones destinadas a la adquisición de todo tipo de utensilios necesarios para proporcionar este servicio, tales como: vajillas, cubiertos, baterías de cocina, licuadoras, tostadoras, cafeteras, básculas y demás electrodomésticos y bienes consumibles en operaciones a corto plazo.</t>
        </r>
      </text>
    </comment>
    <comment ref="B57" authorId="1">
      <text>
        <r>
          <rPr>
            <b/>
            <sz val="12"/>
            <color indexed="81"/>
            <rFont val="Arial"/>
            <family val="2"/>
          </rPr>
          <t>Asignaciones destinadas a la adquisición de toda clase de materias primas en estado natural, transformadas o semi-transformadas de naturaleza vegetal, animal y mineral que se utilizan en la operación de los entes públicos, así como las destinadas a cubrir el costo de los materiales, suministros y mercancías diversas que los entes adquieren para su comercialización.</t>
        </r>
        <r>
          <rPr>
            <sz val="12"/>
            <color indexed="81"/>
            <rFont val="Arial"/>
            <family val="2"/>
          </rPr>
          <t xml:space="preserve">
</t>
        </r>
      </text>
    </comment>
    <comment ref="B58" authorId="1">
      <text>
        <r>
          <rPr>
            <b/>
            <sz val="12"/>
            <color indexed="81"/>
            <rFont val="Arial"/>
            <family val="2"/>
          </rPr>
          <t>Asignaciones destinada a la adquisición de productos alimenticios como materias primas en estado natural, transformadas o semi-transformadas, de naturaleza vegetal y animal que se utilizan en los procesos productivos, diferentes a las contenidas en las demás partidas de este Clasificador.</t>
        </r>
        <r>
          <rPr>
            <sz val="12"/>
            <color indexed="81"/>
            <rFont val="Arial"/>
            <family val="2"/>
          </rPr>
          <t xml:space="preserve">
</t>
        </r>
      </text>
    </comment>
    <comment ref="B59" authorId="1">
      <text>
        <r>
          <rPr>
            <b/>
            <sz val="12"/>
            <color indexed="81"/>
            <rFont val="Arial"/>
            <family val="2"/>
          </rPr>
          <t>Asignaciones destinadas a la adquisición de insumos textiles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0" authorId="1">
      <text>
        <r>
          <rPr>
            <b/>
            <sz val="12"/>
            <color indexed="81"/>
            <rFont val="Arial"/>
            <family val="2"/>
          </rPr>
          <t>Asignaciones destinadas a la adquisición de papel, cartón e impresos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1" authorId="1">
      <text>
        <r>
          <rPr>
            <b/>
            <sz val="12"/>
            <color indexed="81"/>
            <rFont val="Arial"/>
            <family val="2"/>
          </rPr>
          <t>Asignaciones destinadas a la adquisición de combustibles, lubricantes y aditivos como materias primas en estado natural, transformadas o semi-transformadas, que se utilizan en los procesos productivos, diferentes a las contenidas en las demás partidas del concepto 2600 Combustibles, lubricantes y aditivos este Clasificador.</t>
        </r>
        <r>
          <rPr>
            <sz val="12"/>
            <color indexed="81"/>
            <rFont val="Arial"/>
            <family val="2"/>
          </rPr>
          <t xml:space="preserve">
</t>
        </r>
      </text>
    </comment>
    <comment ref="B62" authorId="1">
      <text>
        <r>
          <rPr>
            <b/>
            <sz val="12"/>
            <color indexed="81"/>
            <rFont val="Arial"/>
            <family val="2"/>
          </rPr>
          <t>Asignaciones destinadas a la adquisición de medicamentos farmacéuticos y botánicos, productos antisépticos de uso farmacéutico, sustancias para diagnóstico, complementos alimenticios, plasmas y otros derivados de la sangre y productos médicos veterinarios, entre otros,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3" authorId="1">
      <text>
        <r>
          <rPr>
            <b/>
            <sz val="12"/>
            <color indexed="81"/>
            <rFont val="Arial"/>
            <family val="2"/>
          </rPr>
          <t>Asignaciones destinadas a la adquisición de productos metálicos y a base de minerales no metálicos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4" authorId="1">
      <text>
        <r>
          <rPr>
            <b/>
            <sz val="12"/>
            <color indexed="81"/>
            <rFont val="Arial"/>
            <family val="2"/>
          </rPr>
          <t>Asignaciones destinadas a la adquisición de cuero, piel, plástico y hule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5" authorId="1">
      <text>
        <r>
          <rPr>
            <b/>
            <sz val="12"/>
            <color indexed="81"/>
            <rFont val="Arial"/>
            <family val="2"/>
          </rPr>
          <t>Artículos o bienes no duraderos que adquiere la entidad para destinarlos a la comercialización de acuerdo con el giro normal de actividades del ente público.</t>
        </r>
        <r>
          <rPr>
            <sz val="12"/>
            <color indexed="81"/>
            <rFont val="Arial"/>
            <family val="2"/>
          </rPr>
          <t xml:space="preserve">
</t>
        </r>
      </text>
    </comment>
    <comment ref="B66" authorId="1">
      <text>
        <r>
          <rPr>
            <b/>
            <sz val="12"/>
            <color indexed="81"/>
            <rFont val="Arial"/>
            <family val="2"/>
          </rPr>
          <t>Asignaciones destinadas a la adquisición de otros productos no considerados en las partidas anteriores de este concepto, como materias primas en estado natural, transformadas o semi-transformadas, que se utilizan en los procesos productivos, diferentes a las contenidas en las demás partidas de este Clasificador.</t>
        </r>
        <r>
          <rPr>
            <sz val="12"/>
            <color indexed="81"/>
            <rFont val="Arial"/>
            <family val="2"/>
          </rPr>
          <t xml:space="preserve">
</t>
        </r>
      </text>
    </comment>
    <comment ref="B67" authorId="1">
      <text>
        <r>
          <rPr>
            <b/>
            <sz val="12"/>
            <color indexed="81"/>
            <rFont val="Arial"/>
            <family val="2"/>
          </rPr>
          <t>Asignaciones destinadas a la adquisición de materiales y artículos utilizados en la construcción, reconstrucción, ampliación, adaptación, mejora, conservación, reparación y mantenimiento de bienes inmuebles.</t>
        </r>
        <r>
          <rPr>
            <sz val="12"/>
            <color indexed="81"/>
            <rFont val="Arial"/>
            <family val="2"/>
          </rPr>
          <t xml:space="preserve">
</t>
        </r>
      </text>
    </comment>
    <comment ref="B68" authorId="1">
      <text>
        <r>
          <rPr>
            <b/>
            <sz val="12"/>
            <color indexed="81"/>
            <rFont val="Arial"/>
            <family val="2"/>
          </rPr>
          <t>Asignaciones destinadas a la adquisición de productos de arena, grava, mármol, piedras calizas, piedras de cantera, otras piedras dimensionales, arcillas refractarias y no refractarias y cerámica como ladrillos, bloques, tejas, losetas, pisos, azulejos, mosaicos y otros similares para la construcción; cerámica utilizada en la agricultura; loza y porcelana para diversos usos como inodoros, lavamanos, mingitorios y otros similares.</t>
        </r>
        <r>
          <rPr>
            <sz val="12"/>
            <color indexed="81"/>
            <rFont val="Arial"/>
            <family val="2"/>
          </rPr>
          <t xml:space="preserve">
</t>
        </r>
      </text>
    </comment>
    <comment ref="B69" authorId="1">
      <text>
        <r>
          <rPr>
            <b/>
            <sz val="12"/>
            <color indexed="81"/>
            <rFont val="Arial"/>
            <family val="2"/>
          </rPr>
          <t>Asignaciones destinadas a la adquisición de cemento blanco, gris y especial, pega azulejo y productos de concreto.</t>
        </r>
        <r>
          <rPr>
            <sz val="12"/>
            <color indexed="81"/>
            <rFont val="Arial"/>
            <family val="2"/>
          </rPr>
          <t xml:space="preserve">
</t>
        </r>
      </text>
    </comment>
    <comment ref="B70" authorId="1">
      <text>
        <r>
          <rPr>
            <b/>
            <sz val="12"/>
            <color indexed="81"/>
            <rFont val="Arial"/>
            <family val="2"/>
          </rPr>
          <t>Asignaciones destinadas a la adquisición de tabla roca, plafones, paneles acústicos, columnas, molduras, estatuillas, figuras decorativas de yesos y otros productos arquitectónicos de yeso de carácter ornamental. Incluye dolomita calcinada. Cal viva, hidratada o apagada y cal para usos específicos a partir de piedra caliza triturada.</t>
        </r>
        <r>
          <rPr>
            <sz val="12"/>
            <color indexed="81"/>
            <rFont val="Arial"/>
            <family val="2"/>
          </rPr>
          <t xml:space="preserve">
</t>
        </r>
      </text>
    </comment>
    <comment ref="B71" authorId="1">
      <text>
        <r>
          <rPr>
            <b/>
            <sz val="12"/>
            <color indexed="81"/>
            <rFont val="Arial"/>
            <family val="2"/>
          </rPr>
          <t>Asignaciones destinadas a la adquisición de madera y sus derivados.</t>
        </r>
        <r>
          <rPr>
            <sz val="12"/>
            <color indexed="81"/>
            <rFont val="Arial"/>
            <family val="2"/>
          </rPr>
          <t xml:space="preserve">
</t>
        </r>
      </text>
    </comment>
    <comment ref="B72" authorId="1">
      <text>
        <r>
          <rPr>
            <b/>
            <sz val="12"/>
            <color indexed="81"/>
            <rFont val="Arial"/>
            <family val="2"/>
          </rPr>
          <t>Asignaciones destinadas a la adquisición de vidrio plano, templado, inastillable y otros vidrios laminados; espejos; envases y artículos de vidrio y fibra de vidrio.</t>
        </r>
      </text>
    </comment>
    <comment ref="B73" authorId="1">
      <text>
        <r>
          <rPr>
            <b/>
            <sz val="12"/>
            <color indexed="81"/>
            <rFont val="Arial"/>
            <family val="2"/>
          </rPr>
          <t>Asignaciones destinadas a la adquisición de todo tipo de material eléctrico y electrónico tales como: cables, interruptores, tubos fluorescentes, focos aislantes, focos, aislantes, electrodos, transistores, alambres, lámparas, entre otros, que requieran las líneas de transmisión telegráfica, telefónica y de telecomunicaciones, sean aéreas, subterráneas o submarinas; igualmente para la adquisición de materiales necesarios en las instalaciones radiofónicas, radiotelegráficas, entre otras.</t>
        </r>
        <r>
          <rPr>
            <sz val="12"/>
            <color indexed="81"/>
            <rFont val="Arial"/>
            <family val="2"/>
          </rPr>
          <t xml:space="preserve">
</t>
        </r>
      </text>
    </comment>
    <comment ref="B74" authorId="1">
      <text>
        <r>
          <rPr>
            <b/>
            <sz val="12"/>
            <color indexed="81"/>
            <rFont val="Arial"/>
            <family val="2"/>
          </rPr>
          <t>Asignaciones destinadas a cubrir los gastos por adquisición de productos para construcción hechos de hierro, acero, aluminio, cobre, zinc, bronce y otras aleaciones, tales como: lingotes, planchas, planchones, hojalata, perfiles, alambres, varillas, ventanas y puertas metálicas, clavos, tornillos y tuercas de todo tipo; mallas ciclónicas y cercas metálicas, etc.</t>
        </r>
        <r>
          <rPr>
            <sz val="12"/>
            <color indexed="81"/>
            <rFont val="Arial"/>
            <family val="2"/>
          </rPr>
          <t xml:space="preserve">
</t>
        </r>
      </text>
    </comment>
    <comment ref="B75" authorId="1">
      <text>
        <r>
          <rPr>
            <b/>
            <sz val="12"/>
            <color indexed="81"/>
            <rFont val="Arial"/>
            <family val="2"/>
          </rPr>
          <t>Asignaciones destinadas a la adquisición de materiales para el acondicionamiento de las obras públicas y bienes inmuebles, tales como: tapices, pisos, persianas y demás accesorios.</t>
        </r>
        <r>
          <rPr>
            <sz val="12"/>
            <color indexed="81"/>
            <rFont val="Arial"/>
            <family val="2"/>
          </rPr>
          <t xml:space="preserve">
</t>
        </r>
      </text>
    </comment>
    <comment ref="B76" authorId="1">
      <text>
        <r>
          <rPr>
            <b/>
            <sz val="12"/>
            <color indexed="81"/>
            <rFont val="Arial"/>
            <family val="2"/>
          </rPr>
          <t>Asignaciones destinadas a cubrir la adquisición de otros materiales para construcción y reparación no considerados en las partidas anteriores tales como: Productos de fricción o abrasivos a partir de polvos minerales sintéticos o naturales para obtener productos como piedras amolares, esmeriles de rueda, abrasivos en polvo, lijas, entre otros; pinturas, recubrimientos, adhesivos y selladores, como barnices, lacas y esmaltes; adhesivos o pegamento, impermeabilizantes, masillas, resanadores, gomas-cemento y similares, thinner y removedores de pintura y barniz, entre otros.</t>
        </r>
        <r>
          <rPr>
            <sz val="12"/>
            <color indexed="81"/>
            <rFont val="Arial"/>
            <family val="2"/>
          </rPr>
          <t xml:space="preserve">
</t>
        </r>
      </text>
    </comment>
    <comment ref="B77" authorId="1">
      <text>
        <r>
          <rPr>
            <b/>
            <sz val="12"/>
            <color indexed="81"/>
            <rFont val="Arial"/>
            <family val="2"/>
          </rPr>
          <t>Asignaciones destinadas a la adquisición de sustancias, productos químicos y farmacéuticos de aplicación humana o animal; así como toda clase de materiales y suministros médicos y de laboratorio.</t>
        </r>
        <r>
          <rPr>
            <sz val="12"/>
            <color indexed="81"/>
            <rFont val="Arial"/>
            <family val="2"/>
          </rPr>
          <t xml:space="preserve">
</t>
        </r>
      </text>
    </comment>
    <comment ref="B78" authorId="1">
      <text>
        <r>
          <rPr>
            <b/>
            <sz val="12"/>
            <color indexed="81"/>
            <rFont val="Arial"/>
            <family val="2"/>
          </rPr>
          <t>Asignaciones destinadas a la adquisición de productos químicos básicos: petroquímicos como benceno, tolueno, xileno, etileno, propileno, estireno a partir del gas natural, del gas licuado del petróleo y de destilados y otras fracciones posteriores a la refinación del petróleo; reactivos, fluoruros, fosfatos, nitratos, óxidos, alquinos, marcadores genéticos, entre otros.</t>
        </r>
        <r>
          <rPr>
            <sz val="12"/>
            <color indexed="81"/>
            <rFont val="Arial"/>
            <family val="2"/>
          </rPr>
          <t xml:space="preserve">
</t>
        </r>
      </text>
    </comment>
    <comment ref="B79" authorId="1">
      <text>
        <r>
          <rPr>
            <b/>
            <sz val="12"/>
            <color indexed="81"/>
            <rFont val="Arial"/>
            <family val="2"/>
          </rPr>
          <t>Asignaciones destinadas a la adquisición de fertilizantes nitrogenados, fosfatados, biológicos procesados o de otro tipo, mezclas, fungicidas, herbicidas, plaguicidas, raticidas, antigerminantes, reguladores del crecimiento de las plantas y nutrientes de suelos, entre otros. Incluye los abonos que se comercializan en estado natural.</t>
        </r>
      </text>
    </comment>
    <comment ref="B80" authorId="1">
      <text>
        <r>
          <rPr>
            <b/>
            <sz val="12"/>
            <color indexed="81"/>
            <rFont val="Arial"/>
            <family val="2"/>
          </rPr>
          <t>Asignaciones destinadas a la adquisición de medicinas y productos farmacéuticos de aplicación humana o animal, tales como: vacunas, drogas, medicinas de patente, medicamentos, sueros, plasma, oxígeno, entre otros. Incluye productos fármaco-químicos como alcaloides, antibióticos, hormonas y otros compuestos y principios activos.</t>
        </r>
        <r>
          <rPr>
            <sz val="12"/>
            <color indexed="81"/>
            <rFont val="Arial"/>
            <family val="2"/>
          </rPr>
          <t xml:space="preserve">
</t>
        </r>
      </text>
    </comment>
    <comment ref="B81" authorId="1">
      <text>
        <r>
          <rPr>
            <b/>
            <sz val="12"/>
            <color indexed="81"/>
            <rFont val="Arial"/>
            <family val="2"/>
          </rPr>
          <t>Asignaciones destinadas a la adquisición de toda clase de materiales y suministros médicos que se requieran en hospitales, unidades sanitarias, consultorios, clínicas veterinaria, etc., tales como: jeringas, gasas, agujas, vendajes, materia de sutura, espátulas, lentes, lancetas, hojas de bisturí y prótesis en general.</t>
        </r>
        <r>
          <rPr>
            <sz val="12"/>
            <color indexed="81"/>
            <rFont val="Arial"/>
            <family val="2"/>
          </rPr>
          <t xml:space="preserve">
</t>
        </r>
      </text>
    </comment>
    <comment ref="B82" authorId="1">
      <text>
        <r>
          <rPr>
            <b/>
            <sz val="12"/>
            <color indexed="81"/>
            <rFont val="Arial"/>
            <family val="2"/>
          </rPr>
          <t>Asignaciones destinadas a la adquisición de toda clase de materiales y suministros, tales como: cilindros graduados, matraces, probetas, mecheros, tanques de revelado, materiales para radiografía, electrocardiografía, medicina nuclear y demás materiales y suministros utilizados en los laboratorios médicos, químicos de investigación, fotográficos, cinematográficos, entre otros. Esta partida incluye animales para experimentación.</t>
        </r>
        <r>
          <rPr>
            <sz val="12"/>
            <color indexed="81"/>
            <rFont val="Arial"/>
            <family val="2"/>
          </rPr>
          <t xml:space="preserve">
</t>
        </r>
      </text>
    </comment>
    <comment ref="B83" authorId="1">
      <text>
        <r>
          <rPr>
            <b/>
            <sz val="12"/>
            <color indexed="81"/>
            <rFont val="Arial"/>
            <family val="2"/>
          </rPr>
          <t>Asignaciones destinadas a cubrir erogaciones por adquisición de productos a partir del hule o de resinas plásticas, perfiles, tubos y conexiones, productos laminados, placas espumas, envases y contenedores, entre otros productos. Incluye P.V.C.</t>
        </r>
        <r>
          <rPr>
            <sz val="12"/>
            <color indexed="81"/>
            <rFont val="Arial"/>
            <family val="2"/>
          </rPr>
          <t xml:space="preserve">
</t>
        </r>
      </text>
    </comment>
    <comment ref="B84" authorId="1">
      <text>
        <r>
          <rPr>
            <b/>
            <sz val="12"/>
            <color indexed="81"/>
            <rFont val="Arial"/>
            <family val="2"/>
          </rPr>
          <t>Asignaciones destinadas a la adquisición de productos químicos básicos inorgánicos tales como: ácidos, bases y sales inorgánicas, cloro, negro de humo y el enriquecimiento de materiales radiactivos. Así como productos químicos básicos orgánicos, tales como: ácidos, anhídridos, alcoholes de uso industrial, cetonas, aldehídos, ácidos grasos, aguarrás, colofonia, colorantes naturales no comestibles, materiales sintéticos para perfumes y cosméticos, edulcorantes sintéticos, entre otros.</t>
        </r>
        <r>
          <rPr>
            <sz val="12"/>
            <color indexed="81"/>
            <rFont val="Arial"/>
            <family val="2"/>
          </rPr>
          <t xml:space="preserve">
</t>
        </r>
      </text>
    </comment>
    <comment ref="B85" authorId="1">
      <text>
        <r>
          <rPr>
            <b/>
            <sz val="12"/>
            <color indexed="81"/>
            <rFont val="Arial"/>
            <family val="2"/>
          </rPr>
          <t>Asignaciones destinadas a la adquisición de combustibles, lubricantes y aditivos de todo tipo, necesarios para el funcionamiento de vehículos de transporte terrestres, aéreos, marítimos, lacustres y fluviales; así como de maquinaria y equipo.</t>
        </r>
        <r>
          <rPr>
            <sz val="12"/>
            <color indexed="81"/>
            <rFont val="Arial"/>
            <family val="2"/>
          </rPr>
          <t xml:space="preserve">
</t>
        </r>
      </text>
    </comment>
    <comment ref="B86" authorId="1">
      <text>
        <r>
          <rPr>
            <b/>
            <sz val="12"/>
            <color indexed="81"/>
            <rFont val="Arial"/>
            <family val="2"/>
          </rPr>
          <t>Asignaciones destinadas a la adquisición de productos derivados del petróleo (como gasolina, diesel, leña, etc.), aceites y grasas lubricantes para el uso en equipo de transporte e industrial y regeneración de aceite usado. Incluye etanol y biogás, entre otros. Excluye el petróleo crudo y gas natural, así como los combustibles utilizados como materia prima.</t>
        </r>
        <r>
          <rPr>
            <sz val="12"/>
            <color indexed="81"/>
            <rFont val="Arial"/>
            <family val="2"/>
          </rPr>
          <t xml:space="preserve">
</t>
        </r>
      </text>
    </comment>
    <comment ref="B87" authorId="1">
      <text>
        <r>
          <rPr>
            <b/>
            <sz val="12"/>
            <color indexed="81"/>
            <rFont val="Arial"/>
            <family val="2"/>
          </rPr>
          <t>Asignaciones destinadas a la adquisición de productos químicos derivados de la coquización del carbón y las briquetas de carbón. Excluye el carbón utilizado como materia prima.</t>
        </r>
        <r>
          <rPr>
            <sz val="12"/>
            <color indexed="81"/>
            <rFont val="Arial"/>
            <family val="2"/>
          </rPr>
          <t xml:space="preserve">
</t>
        </r>
      </text>
    </comment>
    <comment ref="B88" authorId="1">
      <text>
        <r>
          <rPr>
            <b/>
            <sz val="12"/>
            <color indexed="81"/>
            <rFont val="Arial"/>
            <family val="2"/>
          </rPr>
          <t>Asignaciones destinadas a la adquisición de vestuario y sus accesorios, blancos, artículos deportivos; así como prendas de protección personal diferentes a las de seguridad.</t>
        </r>
        <r>
          <rPr>
            <sz val="12"/>
            <color indexed="81"/>
            <rFont val="Arial"/>
            <family val="2"/>
          </rPr>
          <t xml:space="preserve">
</t>
        </r>
      </text>
    </comment>
    <comment ref="B89" authorId="1">
      <text>
        <r>
          <rPr>
            <b/>
            <sz val="12"/>
            <color indexed="81"/>
            <rFont val="Arial"/>
            <family val="2"/>
          </rPr>
          <t>Asignaciones destinadas a la adquisición de toda clase de prendas de vestir: de punto, ropa de tela, cuero y piel y a la fabricación de accesorios de vestir: camisas, pantalones, trajes, calzado; uniformes y sus accesorios: insignias, distintivos, emblemas, banderas, banderines, uniformes y ropa de trabajo, calzado.</t>
        </r>
        <r>
          <rPr>
            <sz val="12"/>
            <color indexed="81"/>
            <rFont val="Arial"/>
            <family val="2"/>
          </rPr>
          <t xml:space="preserve">
</t>
        </r>
      </text>
    </comment>
    <comment ref="B90" authorId="1">
      <text>
        <r>
          <rPr>
            <b/>
            <sz val="12"/>
            <color indexed="81"/>
            <rFont val="Arial"/>
            <family val="2"/>
          </rPr>
          <t>Asignaciones destinadas a la adquisición de ropa y equipo de máxima seguridad, prendas especiales de protección personal, tales como: guantes, botas de hule y asbesto, de tela o materiales especiales, cascos, caretas, lentes, cinturones y demás prendas distintas de las prendas de protección para seguridad pública y nacional.</t>
        </r>
        <r>
          <rPr>
            <sz val="12"/>
            <color indexed="81"/>
            <rFont val="Arial"/>
            <family val="2"/>
          </rPr>
          <t xml:space="preserve">
</t>
        </r>
      </text>
    </comment>
    <comment ref="B91" authorId="1">
      <text>
        <r>
          <rPr>
            <b/>
            <sz val="12"/>
            <color indexed="81"/>
            <rFont val="Arial"/>
            <family val="2"/>
          </rPr>
          <t>Asignaciones destinadas a la adquisición de todo tipo de artículos deportivos, tales como: balones, redes, trofeos, raquetas, guantes, entre otros, que los entes públicos realizan en cumplimiento de su función pública.</t>
        </r>
        <r>
          <rPr>
            <sz val="12"/>
            <color indexed="81"/>
            <rFont val="Arial"/>
            <family val="2"/>
          </rPr>
          <t xml:space="preserve">
</t>
        </r>
      </text>
    </comment>
    <comment ref="B92" authorId="1">
      <text>
        <r>
          <rPr>
            <b/>
            <sz val="12"/>
            <color indexed="81"/>
            <rFont val="Arial"/>
            <family val="2"/>
          </rPr>
          <t>Asignaciones destinadas a la adquisición de fibras naturales como lino, seda, algodón, ixtle y henequén; hilados e hilos de fibras naturales o sintéticas; telas, acabados y recubrimientos; alfombras, tapetes, cortinas, costales, redes y otros productos textiles que no sean prendas de vestir.</t>
        </r>
        <r>
          <rPr>
            <sz val="12"/>
            <color indexed="81"/>
            <rFont val="Arial"/>
            <family val="2"/>
          </rPr>
          <t xml:space="preserve">
</t>
        </r>
      </text>
    </comment>
    <comment ref="B93" authorId="1">
      <text>
        <r>
          <rPr>
            <b/>
            <sz val="12"/>
            <color indexed="81"/>
            <rFont val="Arial"/>
            <family val="2"/>
          </rPr>
          <t>Asignaciones destinadas a la adquisición todo tipo de blancos: batas, colchas, sábanas, fundas, almohadas, toallas, cobertores, colchones y colchonetas, entre otros.</t>
        </r>
        <r>
          <rPr>
            <sz val="12"/>
            <color indexed="81"/>
            <rFont val="Arial"/>
            <family val="2"/>
          </rPr>
          <t xml:space="preserve">
</t>
        </r>
      </text>
    </comment>
    <comment ref="B94" authorId="1">
      <text>
        <r>
          <rPr>
            <b/>
            <sz val="12"/>
            <color indexed="81"/>
            <rFont val="Arial"/>
            <family val="2"/>
          </rPr>
          <t>Asignaciones destinadas a la adquisición de materiales, sustancias explosivas y prendas de protección personal necesarias en los programas de seguridad.</t>
        </r>
        <r>
          <rPr>
            <sz val="12"/>
            <color indexed="81"/>
            <rFont val="Arial"/>
            <family val="2"/>
          </rPr>
          <t xml:space="preserve">
</t>
        </r>
      </text>
    </comment>
    <comment ref="B95" authorId="1">
      <text>
        <r>
          <rPr>
            <b/>
            <sz val="12"/>
            <color indexed="81"/>
            <rFont val="Arial"/>
            <family val="2"/>
          </rPr>
          <t>Asignaciones destinadas a la adquisición de sustancias explosivas y sus accesorios (fusibles de seguridad y detonantes) tales como: pólvora, dinamita, cordita, trinitrotolueno, amatol, tetril, fulminantes, entre otros.</t>
        </r>
        <r>
          <rPr>
            <sz val="12"/>
            <color indexed="81"/>
            <rFont val="Arial"/>
            <family val="2"/>
          </rPr>
          <t xml:space="preserve">
</t>
        </r>
      </text>
    </comment>
    <comment ref="B96" authorId="1">
      <text>
        <r>
          <rPr>
            <b/>
            <sz val="12"/>
            <color indexed="81"/>
            <rFont val="Arial"/>
            <family val="2"/>
          </rPr>
          <t>Asignaciones destinadas a la adquisición de toda clase de suministros propios de la industria militar y de seguridad pública tales como: municiones, espoletas, cargas, granadas, cartuchos, balas, entre otros.</t>
        </r>
        <r>
          <rPr>
            <sz val="12"/>
            <color indexed="81"/>
            <rFont val="Arial"/>
            <family val="2"/>
          </rPr>
          <t xml:space="preserve">
</t>
        </r>
      </text>
    </comment>
    <comment ref="B97" authorId="1">
      <text>
        <r>
          <rPr>
            <b/>
            <sz val="12"/>
            <color indexed="81"/>
            <rFont val="Arial"/>
            <family val="2"/>
          </rPr>
          <t>Asignaciones destinadas a la adquisición de toda clase de prendas de protección propias para el desempeño de las funciones de seguridad pública y nacional, tales como: escudos, protectores, macanas, cascos policiales y militares, chalecos blindados, máscaras y demás prendas para el mismo fin.</t>
        </r>
        <r>
          <rPr>
            <sz val="12"/>
            <color indexed="81"/>
            <rFont val="Arial"/>
            <family val="2"/>
          </rPr>
          <t xml:space="preserve">
</t>
        </r>
      </text>
    </comment>
    <comment ref="B98" authorId="1">
      <text>
        <r>
          <rPr>
            <b/>
            <sz val="12"/>
            <color indexed="81"/>
            <rFont val="Arial"/>
            <family val="2"/>
          </rPr>
          <t>Asignaciones destinadas a la adquisición de toda clase de refacciones, accesorios, herramientas menores y demás bienes de consumo del mismo género, necesarios para la conservación de los bienes muebles e inmuebles.</t>
        </r>
        <r>
          <rPr>
            <sz val="12"/>
            <color indexed="81"/>
            <rFont val="Arial"/>
            <family val="2"/>
          </rPr>
          <t xml:space="preserve">
</t>
        </r>
      </text>
    </comment>
    <comment ref="B99" authorId="1">
      <text>
        <r>
          <rPr>
            <b/>
            <sz val="12"/>
            <color indexed="81"/>
            <rFont val="Arial"/>
            <family val="2"/>
          </rPr>
          <t>Asignaciones destinadas a la adquisición de herramientas auxiliares de trabajo, utilizadas en carpintería, silvicultura, horticultura, ganadería, agricultura y otras industrias, tales como: desarmadores, martillos, llaves para tuercas, carretillas de mano, cuchillos, navajas, tijeras de mano, sierras de mano, alicates, hojas para seguetas, micrómetros, cintas métricas, pinzas, martillos, prensas, berbiquíes, garlopas, taladros, zapapicos, escaleras, micrófonos, detectores de metales manuales y demás bienes de consumo similares. Excluye las refacciones y accesorios señalados en este capítulo; así como herramientas y máquinas herramienta consideradas en el capítulo 5000 Bienes muebles, inmuebles e intangibles.</t>
        </r>
        <r>
          <rPr>
            <sz val="12"/>
            <color indexed="81"/>
            <rFont val="Arial"/>
            <family val="2"/>
          </rPr>
          <t xml:space="preserve">
</t>
        </r>
      </text>
    </comment>
    <comment ref="B100" authorId="1">
      <text>
        <r>
          <rPr>
            <b/>
            <sz val="12"/>
            <color indexed="81"/>
            <rFont val="Arial"/>
            <family val="2"/>
          </rPr>
          <t>Asignaciones destinadas a la adquisición de instrumental complementario y repuesto de edificios, tales como; candados, cerraduras, pasadores, chapas, llaves, manijas para puertas, herrajes y bisagras.</t>
        </r>
        <r>
          <rPr>
            <sz val="12"/>
            <color indexed="81"/>
            <rFont val="Arial"/>
            <family val="2"/>
          </rPr>
          <t xml:space="preserve">
</t>
        </r>
      </text>
    </comment>
    <comment ref="B101" authorId="1">
      <text>
        <r>
          <rPr>
            <b/>
            <sz val="12"/>
            <color indexed="81"/>
            <rFont val="Arial"/>
            <family val="2"/>
          </rPr>
          <t>Asignaciones destinadas a la adquisición de refacciones y accesorios de escritorios, sillas, sillones, archiveros, máquinas de escribir, calculadoras, fotocopiadoras, entre otros. Tales como: bases de 5 puntas, rodajas (para sillas y muebles), estructuras de sillas, pistones, brazos asientos y respaldos, tornillo, soleros, regatones, estructuras de muebles, entre otros.</t>
        </r>
        <r>
          <rPr>
            <sz val="12"/>
            <color indexed="81"/>
            <rFont val="Arial"/>
            <family val="2"/>
          </rPr>
          <t xml:space="preserve">
</t>
        </r>
      </text>
    </comment>
    <comment ref="B102" authorId="1">
      <text>
        <r>
          <rPr>
            <b/>
            <sz val="12"/>
            <color indexed="81"/>
            <rFont val="Arial"/>
            <family val="2"/>
          </rPr>
          <t>Asignaciones destinadas a la adquisición de componentes o dispositivos internos o externos que se integran al equipo de cómputo, con el objeto de conservar o recuperar su funcionalidad y que son de difícil control de inventarios, tales como: tarjetas electrónicas, unidades de discos internos, circuitos, bocinas, pantallas y teclados, entre otros.</t>
        </r>
      </text>
    </comment>
    <comment ref="B103" authorId="1">
      <text>
        <r>
          <rPr>
            <b/>
            <sz val="12"/>
            <color indexed="81"/>
            <rFont val="Arial"/>
            <family val="2"/>
          </rPr>
          <t>Asignaciones destinadas a la adquisición de refacciones y accesorios para todo tipo de aparatos e instrumentos médicos y de laboratorio.</t>
        </r>
        <r>
          <rPr>
            <sz val="12"/>
            <color indexed="81"/>
            <rFont val="Arial"/>
            <family val="2"/>
          </rPr>
          <t xml:space="preserve">
</t>
        </r>
      </text>
    </comment>
    <comment ref="B104" authorId="1">
      <text>
        <r>
          <rPr>
            <b/>
            <sz val="12"/>
            <color indexed="81"/>
            <rFont val="Arial"/>
            <family val="2"/>
          </rPr>
          <t>Asignaciones destinadas a la adquisición de autopartes de equipo de transporte tales como: llantas, suspensiones, sistemas de frenos, partes eléctricas, alternadores, distribuidores, partes de suspensión y dirección, marchas, embragues, retrovisores, limpiadores, volantes, tapetes, reflejantes, bocinas, autos estéreos, gatos hidráulicos o mecánicos.</t>
        </r>
        <r>
          <rPr>
            <sz val="12"/>
            <color indexed="81"/>
            <rFont val="Arial"/>
            <family val="2"/>
          </rPr>
          <t xml:space="preserve">
</t>
        </r>
      </text>
    </comment>
    <comment ref="B105" authorId="1">
      <text>
        <r>
          <rPr>
            <b/>
            <sz val="12"/>
            <color indexed="81"/>
            <rFont val="Arial"/>
            <family val="2"/>
          </rPr>
          <t>Asignaciones destinadas a cubrir la adquisición de refacciones para todo tipo de equipos de defensa y seguridad referidos en la partida 551 Equipo de defensa y seguridad, entre otros.</t>
        </r>
        <r>
          <rPr>
            <sz val="12"/>
            <color indexed="81"/>
            <rFont val="Arial"/>
            <family val="2"/>
          </rPr>
          <t xml:space="preserve">
</t>
        </r>
      </text>
    </comment>
    <comment ref="B106" authorId="1">
      <text>
        <r>
          <rPr>
            <b/>
            <sz val="12"/>
            <color indexed="81"/>
            <rFont val="Arial"/>
            <family val="2"/>
          </rPr>
          <t>Asignaciones destinadas a la adquisición de piezas, partes, componentes, aditamentos, implementos y reemplazos de maquinaria pesada, agrícola y de construcción, entre otros. Excluye refacciones y accesorios mayores contemplados en el capítulo 5000 Bienes Muebles, Inmuebles e Intangibles.</t>
        </r>
        <r>
          <rPr>
            <sz val="12"/>
            <color indexed="81"/>
            <rFont val="Arial"/>
            <family val="2"/>
          </rPr>
          <t xml:space="preserve">
</t>
        </r>
      </text>
    </comment>
    <comment ref="B107" authorId="1">
      <text>
        <r>
          <rPr>
            <b/>
            <sz val="12"/>
            <color indexed="81"/>
            <rFont val="Arial"/>
            <family val="2"/>
          </rPr>
          <t>Asignaciones destinadas a la adquisición de instrumental complementario y repuestos menores no considerados en las partidas anteriores.</t>
        </r>
        <r>
          <rPr>
            <sz val="12"/>
            <color indexed="81"/>
            <rFont val="Arial"/>
            <family val="2"/>
          </rPr>
          <t xml:space="preserve">
</t>
        </r>
      </text>
    </comment>
    <comment ref="B108" authorId="1">
      <text>
        <r>
          <rPr>
            <b/>
            <sz val="12"/>
            <color indexed="81"/>
            <rFont val="Arial"/>
            <family val="2"/>
          </rPr>
          <t>Asignaciones destinadas a cubrir el costo de todo tipo de servicios que se contraten con particulares o instituciones del propio sector público; así como los servicios oficiales requeridos para el desempeño de actividades vinculadas con la función pública.</t>
        </r>
        <r>
          <rPr>
            <sz val="12"/>
            <color indexed="81"/>
            <rFont val="Arial"/>
            <family val="2"/>
          </rPr>
          <t xml:space="preserve">
</t>
        </r>
      </text>
    </comment>
    <comment ref="B109" authorId="1">
      <text>
        <r>
          <rPr>
            <b/>
            <sz val="12"/>
            <color indexed="81"/>
            <rFont val="Arial"/>
            <family val="2"/>
          </rPr>
          <t>Asignaciones destinadas a cubrir erogaciones por concepto de servicios básicos necesarios para el funcionamiento de los entes públicos. Comprende servicios tales como: postal, telegráfico, telefónico, energía eléctrica, agua, transmisión de datos, radiocomunicaciones y otros análogos.</t>
        </r>
        <r>
          <rPr>
            <sz val="12"/>
            <color indexed="81"/>
            <rFont val="Arial"/>
            <family val="2"/>
          </rPr>
          <t xml:space="preserve">
</t>
        </r>
      </text>
    </comment>
    <comment ref="B110" authorId="1">
      <text>
        <r>
          <rPr>
            <b/>
            <sz val="12"/>
            <color indexed="81"/>
            <rFont val="Arial"/>
            <family val="2"/>
          </rPr>
          <t>Asignaciones destinadas a cubrir el importe de la contratación, instalación y consumo de energía eléctrica, necesarias para el funcionamiento de las instalaciones oficiales. Incluye alumbrado público.</t>
        </r>
        <r>
          <rPr>
            <sz val="12"/>
            <color indexed="81"/>
            <rFont val="Arial"/>
            <family val="2"/>
          </rPr>
          <t xml:space="preserve">
</t>
        </r>
      </text>
    </comment>
    <comment ref="B111" authorId="1">
      <text>
        <r>
          <rPr>
            <b/>
            <sz val="12"/>
            <color indexed="81"/>
            <rFont val="Arial"/>
            <family val="2"/>
          </rPr>
          <t>Asignaciones destinadas al suministro de gas al consumidor final por ductos, tanque estacionario o de cilindros.</t>
        </r>
        <r>
          <rPr>
            <sz val="12"/>
            <color indexed="81"/>
            <rFont val="Arial"/>
            <family val="2"/>
          </rPr>
          <t xml:space="preserve">
</t>
        </r>
      </text>
    </comment>
    <comment ref="B112" authorId="1">
      <text>
        <r>
          <rPr>
            <b/>
            <sz val="12"/>
            <color indexed="81"/>
            <rFont val="Arial"/>
            <family val="2"/>
          </rPr>
          <t>Asignaciones destinadas a cubrir el importe del consumo de agua potable y para riego, necesarios para el funcionamiento de las instalaciones oficiales.</t>
        </r>
        <r>
          <rPr>
            <sz val="12"/>
            <color indexed="81"/>
            <rFont val="Arial"/>
            <family val="2"/>
          </rPr>
          <t xml:space="preserve">
</t>
        </r>
      </text>
    </comment>
    <comment ref="B113" authorId="1">
      <text>
        <r>
          <rPr>
            <b/>
            <sz val="12"/>
            <color indexed="81"/>
            <rFont val="Arial"/>
            <family val="2"/>
          </rPr>
          <t>Asignaciones destinadas al pago de servicio telefónico convencional nacional e internacional, mediante redes alámbricas, incluido el servicio de fax, requerido en el desempeño de funciones oficiales.</t>
        </r>
        <r>
          <rPr>
            <sz val="12"/>
            <color indexed="81"/>
            <rFont val="Arial"/>
            <family val="2"/>
          </rPr>
          <t xml:space="preserve">
</t>
        </r>
      </text>
    </comment>
    <comment ref="B114" authorId="1">
      <text>
        <r>
          <rPr>
            <b/>
            <sz val="12"/>
            <color indexed="81"/>
            <rFont val="Arial"/>
            <family val="2"/>
          </rPr>
          <t>Asignaciones destinadas al pago de servicios de telecomunicaciones inalámbricas o telefonía celular, requeridos para el desempeño de funciones oficiales.</t>
        </r>
        <r>
          <rPr>
            <sz val="12"/>
            <color indexed="81"/>
            <rFont val="Arial"/>
            <family val="2"/>
          </rPr>
          <t xml:space="preserve">
</t>
        </r>
      </text>
    </comment>
    <comment ref="B115" authorId="1">
      <text>
        <r>
          <rPr>
            <b/>
            <sz val="12"/>
            <color indexed="81"/>
            <rFont val="Arial"/>
            <family val="2"/>
          </rPr>
          <t>Asignaciones destinadas a cubrir el pago de servicios de la red de telecomunicaciones nacional e internacional, requeridos en el desempeño de funciones oficiales. Incluye la radiolocalización unidireccional o sistema de comunicación personal y selectiva de alerta, sin mensaje, o con un mensaje definido compuesto por caracteres numéricos o alfanuméricos. Incluye servicios de conducción de señales de voz, datos e imagen requeridos en el desempeño de funciones oficiales, tales como: servicios satelitales, red digital integrada y demás servicios no considerados en las redes telefónicas y de telecomunicaciones nacional e internacional.</t>
        </r>
        <r>
          <rPr>
            <sz val="12"/>
            <color indexed="81"/>
            <rFont val="Arial"/>
            <family val="2"/>
          </rPr>
          <t xml:space="preserve">
</t>
        </r>
      </text>
    </comment>
    <comment ref="B116" authorId="1">
      <text>
        <r>
          <rPr>
            <b/>
            <sz val="12"/>
            <color indexed="81"/>
            <rFont val="Arial"/>
            <family val="2"/>
          </rPr>
          <t>Asignaciones destinadas a cubrir el servicio de acceso a Internet y servicios de búsqueda en la red. Provisión de servicios electrónicos, como hospedaje y diseño de páginas web y correo. Incluye procesamiento electrónico de información, como captura y procesamiento de datos, preparación de reportes, impresión y edición de archivos, respaldo de información, lectura óptica; manejo y administración de otras aplicaciones en servidores dedicados o compartidos, como tiendas virtuales, servicio de reservaciones, entre otras. Incluye microfilmación.</t>
        </r>
        <r>
          <rPr>
            <sz val="12"/>
            <color indexed="81"/>
            <rFont val="Arial"/>
            <family val="2"/>
          </rPr>
          <t xml:space="preserve">
</t>
        </r>
      </text>
    </comment>
    <comment ref="B117" authorId="1">
      <text>
        <r>
          <rPr>
            <b/>
            <sz val="12"/>
            <color indexed="81"/>
            <rFont val="Arial"/>
            <family val="2"/>
          </rPr>
          <t>Asignaciones destinadas al pago del servicio postal nacional e internacional, gubernamental y privado a través de los establecimientos de mensajería y paquetería y servicio telegráfico nacional e internacional, requeridos en el desempeño de funciones oficiales.</t>
        </r>
        <r>
          <rPr>
            <sz val="12"/>
            <color indexed="81"/>
            <rFont val="Arial"/>
            <family val="2"/>
          </rPr>
          <t xml:space="preserve">
</t>
        </r>
      </text>
    </comment>
    <comment ref="B118" authorId="1">
      <text>
        <r>
          <rPr>
            <b/>
            <sz val="12"/>
            <color indexed="81"/>
            <rFont val="Arial"/>
            <family val="2"/>
          </rPr>
          <t>Asignaciones destinadas a cubrir el pago de servicios integrales en materia de telecomunicaciones requeridos en el desempeño de funciones oficiales tales como: telefonía celular, radiocomunicación y radiolocalización, entre otros, cuando no sea posible su desagregación en las demás partidas de este concepto. Incluye servicios de telecomunicaciones especializadas no clasificadas en otra parte, como rastreo de satélites, telemetría de comunicaciones, operación de estaciones de radar, telecomunicaciones transoceánicas.</t>
        </r>
        <r>
          <rPr>
            <sz val="12"/>
            <color indexed="81"/>
            <rFont val="Arial"/>
            <family val="2"/>
          </rPr>
          <t xml:space="preserve">
</t>
        </r>
      </text>
    </comment>
    <comment ref="B119" authorId="1">
      <text>
        <r>
          <rPr>
            <b/>
            <sz val="12"/>
            <color indexed="81"/>
            <rFont val="Arial"/>
            <family val="2"/>
          </rPr>
          <t>Asignaciones destinadas a cubrir erogaciones por concepto de arrendamiento de: edificios, locales, terrenos, maquinaria y equipo, vehículos, intangibles y otros análogos.</t>
        </r>
        <r>
          <rPr>
            <sz val="12"/>
            <color indexed="81"/>
            <rFont val="Arial"/>
            <family val="2"/>
          </rPr>
          <t xml:space="preserve">
</t>
        </r>
      </text>
    </comment>
    <comment ref="B120" authorId="1">
      <text>
        <r>
          <rPr>
            <b/>
            <sz val="12"/>
            <color indexed="81"/>
            <rFont val="Arial"/>
            <family val="2"/>
          </rPr>
          <t>Asignaciones destinadas a cubrir el alquiler de terrenos.</t>
        </r>
      </text>
    </comment>
    <comment ref="B121" authorId="1">
      <text>
        <r>
          <rPr>
            <b/>
            <sz val="12"/>
            <color indexed="81"/>
            <rFont val="Arial"/>
            <family val="2"/>
          </rPr>
          <t>Asignaciones destinadas a cubrir el alquiler de toda clase de edificios e instalaciones como: viviendas y edificaciones no residenciales, salones para convenciones, oficinas y locales comerciales, teatros, estudios, auditorios, bodegas, entre otros.</t>
        </r>
        <r>
          <rPr>
            <sz val="12"/>
            <color indexed="81"/>
            <rFont val="Arial"/>
            <family val="2"/>
          </rPr>
          <t xml:space="preserve">
</t>
        </r>
      </text>
    </comment>
    <comment ref="B122" authorId="1">
      <text>
        <r>
          <rPr>
            <b/>
            <sz val="12"/>
            <color indexed="81"/>
            <rFont val="Arial"/>
            <family val="2"/>
          </rPr>
          <t>Asignaciones destinadas a cubrir el alquiler de toda clase de mobiliario requerido en el cumplimiento de las funciones oficiales. Incluye bienes y equipos de tecnologías de la información, tales como: equipo de cómputo, impresoras y fotocopiadoras, entre otras.</t>
        </r>
        <r>
          <rPr>
            <sz val="12"/>
            <color indexed="81"/>
            <rFont val="Arial"/>
            <family val="2"/>
          </rPr>
          <t xml:space="preserve">
</t>
        </r>
      </text>
    </comment>
    <comment ref="B123" authorId="1">
      <text>
        <r>
          <rPr>
            <b/>
            <sz val="12"/>
            <color indexed="81"/>
            <rFont val="Arial"/>
            <family val="2"/>
          </rPr>
          <t>Asignaciones destinadas a cubrir el alquiler de toda clase de equipo e instrumental médico y de laboratorio.</t>
        </r>
        <r>
          <rPr>
            <sz val="12"/>
            <color indexed="81"/>
            <rFont val="Arial"/>
            <family val="2"/>
          </rPr>
          <t xml:space="preserve">
</t>
        </r>
      </text>
    </comment>
    <comment ref="B124" authorId="1">
      <text>
        <r>
          <rPr>
            <b/>
            <sz val="12"/>
            <color indexed="81"/>
            <rFont val="Arial"/>
            <family val="2"/>
          </rPr>
          <t>Asignaciones destinadas a cubrir el alquiler de toda clase de equipo de transporte, ya sea terrestre, aeroespacial, marítimo, lacustre y fluvial.</t>
        </r>
        <r>
          <rPr>
            <sz val="12"/>
            <color indexed="81"/>
            <rFont val="Arial"/>
            <family val="2"/>
          </rPr>
          <t xml:space="preserve">
</t>
        </r>
      </text>
    </comment>
    <comment ref="B125" authorId="1">
      <text>
        <r>
          <rPr>
            <b/>
            <sz val="12"/>
            <color indexed="81"/>
            <rFont val="Arial"/>
            <family val="2"/>
          </rPr>
          <t>Asignaciones destinadas a cubrir el alquiler de toda clase de maquinaria para la construcción, la minería, actividades forestales, entre otras. Ejemplo: cribadoras, demoledoras, excavadoras, mezcladoras, revolvedoras, perforadoras, barrenadoras, grúas para la construcción, equipo para la extracción de petróleo y gas, sierras para corte de árboles y transportadores de bienes silvícolas, entre otros.</t>
        </r>
        <r>
          <rPr>
            <sz val="12"/>
            <color indexed="81"/>
            <rFont val="Arial"/>
            <family val="2"/>
          </rPr>
          <t xml:space="preserve">
</t>
        </r>
      </text>
    </comment>
    <comment ref="B126" authorId="1">
      <text>
        <r>
          <rPr>
            <b/>
            <sz val="12"/>
            <color indexed="81"/>
            <rFont val="Arial"/>
            <family val="2"/>
          </rPr>
          <t>Asignaciones destinadas a cubrir el importe que corresponda por el uso de patentes y marcas, representaciones comerciales e industriales, regalías por derechos de autor, membresías, así como licencias de uso de programas de cómputo y su actualización.</t>
        </r>
        <r>
          <rPr>
            <sz val="12"/>
            <color indexed="81"/>
            <rFont val="Arial"/>
            <family val="2"/>
          </rPr>
          <t xml:space="preserve">
</t>
        </r>
      </text>
    </comment>
    <comment ref="B127" authorId="1">
      <text>
        <r>
          <rPr>
            <b/>
            <sz val="12"/>
            <color indexed="81"/>
            <rFont val="Arial"/>
            <family val="2"/>
          </rPr>
          <t>Asignaciones destinadas a cubrir el importe que corresponda por los derechos sobre bienes en régimen de arrendamiento financiero.</t>
        </r>
        <r>
          <rPr>
            <sz val="12"/>
            <color indexed="81"/>
            <rFont val="Arial"/>
            <family val="2"/>
          </rPr>
          <t xml:space="preserve">
</t>
        </r>
      </text>
    </comment>
    <comment ref="B128" authorId="1">
      <text>
        <r>
          <rPr>
            <b/>
            <sz val="12"/>
            <color indexed="81"/>
            <rFont val="Arial"/>
            <family val="2"/>
          </rPr>
          <t>Asignaciones destinadas a cubrir el alquiler de toda clase de elementos no contemplados en las partidas anteriores, sustancias y productos químicos, silla, mesas, utensilios de cocina, mantelería, lonas, carpas y similares para ocasiones especiales. Instrumentos musicales. Equipo médico como muletas y tanques de oxígeno. Equipo y vehículos recreativos y deportivos requeridos en el cumplimiento de las funciones oficiales.</t>
        </r>
        <r>
          <rPr>
            <sz val="12"/>
            <color indexed="81"/>
            <rFont val="Arial"/>
            <family val="2"/>
          </rPr>
          <t xml:space="preserve">
</t>
        </r>
      </text>
    </comment>
    <comment ref="B129" authorId="1">
      <text>
        <r>
          <rPr>
            <b/>
            <sz val="12"/>
            <color indexed="81"/>
            <rFont val="Arial"/>
            <family val="2"/>
          </rPr>
          <t>Asignaciones destinadas a cubrir erogaciones por contratación de personas físicas y morales para la prestación de servicios profesionales independientes tales como informáticos, de asesoría, consultoría, capacitación, estudios e investigaciones, protección y seguridad; excluyen los estudios de pre-inversión previstos en el Capítulo 6000 Inversión Pública, así como los honorarios asimilables a salarios considerados en el capítulo 1000 Servicios Personales.</t>
        </r>
        <r>
          <rPr>
            <sz val="12"/>
            <color indexed="81"/>
            <rFont val="Arial"/>
            <family val="2"/>
          </rPr>
          <t xml:space="preserve">
</t>
        </r>
      </text>
    </comment>
    <comment ref="B130" authorId="1">
      <text>
        <r>
          <rPr>
            <b/>
            <sz val="12"/>
            <color indexed="81"/>
            <rFont val="Arial"/>
            <family val="2"/>
          </rPr>
          <t>Asignaciones destinadas a cubrir servicios legales, notariales y servicios de apoyo para efectuar trámites legales; la contratación de servicios de contabilidad, auditoría y asesoría contable y fiscal y servicios técnicos de contabilidad como cálculo de impuestos, elaboración de nóminas, llenado de formatos fiscales y otros no clasificados en otra parte. Excluye: servicios de mecanografía, elaboración de programas computacionales de contabilidad.</t>
        </r>
        <r>
          <rPr>
            <sz val="12"/>
            <color indexed="81"/>
            <rFont val="Arial"/>
            <family val="2"/>
          </rPr>
          <t xml:space="preserve">
</t>
        </r>
      </text>
    </comment>
    <comment ref="B131" authorId="1">
      <text>
        <r>
          <rPr>
            <b/>
            <sz val="12"/>
            <color indexed="81"/>
            <rFont val="Arial"/>
            <family val="2"/>
          </rPr>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servicios prestados por laboratorios de pruebas. Creación y desarrollo de diseños para optimizar el uso, valor y apariencia de productos como maquinaria, muebles, automóviles, herramientas y gráfico. Excluye: diseño de sistemas de cómputo y confección de modelos de vestir para reproducción masiva.</t>
        </r>
        <r>
          <rPr>
            <sz val="12"/>
            <color indexed="81"/>
            <rFont val="Arial"/>
            <family val="2"/>
          </rPr>
          <t xml:space="preserve">
</t>
        </r>
      </text>
    </comment>
    <comment ref="B132" authorId="1">
      <text>
        <r>
          <rPr>
            <b/>
            <sz val="12"/>
            <color indexed="81"/>
            <rFont val="Arial"/>
            <family val="2"/>
          </rPr>
          <t>Asignaciones destinadas a cubrir los servicios en el campo de las tecnologías de información a través de actividades como planeación y diseño de sistemas de cómputo que integran hardware y software y tecnologías de comunicación, asesoría en la instalación de equipo y redes informáticas, administración de centros de cómputo y servicios de instalación de software, consultoría administrativa (administración general, financiera, organizacional, recursos humanos), científica y técnica (en biología, química, economía, sociología, estadística, geografía, matemáticas, física, agricultura, desarrollos turísticos, seguridad, comercio exterior, desarrollo industrial y otros no clasificados en otra parte). Incluye planeación, diseño y desarrollo de programas computacionales. Excluye: Servicios de investigación de mercados y encuestas de opinión pública, servicios de investigación y desarrollo científico, servicios de administración de negocios, consultoría en psicología, educación y servicios de empleo.</t>
        </r>
        <r>
          <rPr>
            <sz val="12"/>
            <color indexed="81"/>
            <rFont val="Arial"/>
            <family val="2"/>
          </rPr>
          <t xml:space="preserve">
</t>
        </r>
      </text>
    </comment>
    <comment ref="B133" authorId="1">
      <text>
        <r>
          <rPr>
            <b/>
            <sz val="12"/>
            <color indexed="81"/>
            <rFont val="Arial"/>
            <family val="2"/>
          </rPr>
          <t>Asignaciones destinadas a cubrir el costo de los servicios profesionales que se contraten con personas físicas y morales por concepto de preparación e impartición de cursos de capacitación y/o actualización de los servidores públicos, en territorio nacional o internacional, en cumplimientos de los programas anuales de capacitación que establezcan los entes públicos. Excluye las erogaciones por capacitación correspondientes a las prestaciones comprendidas en el capítulo 1000 Servicios Personales.</t>
        </r>
        <r>
          <rPr>
            <sz val="12"/>
            <color indexed="81"/>
            <rFont val="Arial"/>
            <family val="2"/>
          </rPr>
          <t xml:space="preserve">
</t>
        </r>
      </text>
    </comment>
    <comment ref="B134" authorId="1">
      <text>
        <r>
          <rPr>
            <b/>
            <sz val="12"/>
            <color indexed="81"/>
            <rFont val="Arial"/>
            <family val="2"/>
          </rPr>
          <t>Asignaciones destinadas a cubrir la investigación y desarrollo en ciencias físicas, de la vida (biología, botánica, biotecnología, medicina, farmacéutica, agricultura), ingeniería, química, oceanografía, geología y matemáticas, ciencias sociales y humanidades (economía, sociología, derecho, educación, lenguaje y psicología).</t>
        </r>
        <r>
          <rPr>
            <sz val="12"/>
            <color indexed="81"/>
            <rFont val="Arial"/>
            <family val="2"/>
          </rPr>
          <t xml:space="preserve">
</t>
        </r>
      </text>
    </comment>
    <comment ref="B135" authorId="1">
      <text>
        <r>
          <rPr>
            <b/>
            <sz val="12"/>
            <color indexed="81"/>
            <rFont val="Arial"/>
            <family val="2"/>
          </rPr>
          <t>Asignaciones destinadas a cubrir el costo de la contratación de servicios de fotocopiado y preparación de documentos; digitalización de documentos oficiales, fax, engargolado, enmicado, encuadernación, corte de papel, recepción de correspondencia y otros afines. Incluye servicios de apoyo secretarial, servicios de estenografía en los tribunales, transcripción simultánea de diálogos para la televisión, reuniones y conferencias; servicios comerciales no previstos en las demás partidas anteriores. Incluye servicios de impresión de documentos oficiales necesarios tales como: pasaportes, certificados especiales, títulos de crédito, formas fiscales y formas valoradas, y demás documentos para la identificación, trámites oficiales y servicios a la población; servicios de impresión y elaboración de material informativo, tales como: padrones de beneficiarios, reglas de operación, programas sectoriales, regionales, especiales; informes de labores, manuales de organización, de procedimientos y de servicios al público; decretos, convenios, acuerdos, instructivos, proyectos editoriales (libros, revistas y gacetas periódicas), folletos, trípticos, dípticos, carteles, mantas, rótulos, y demás servicios de impresión y elaboración de material informativo. Incluye gastos como: avisos, precisiones, convocatorias, edictos, bases, licitaciones, diario oficial, concursos y aclaraciones, y demás información en medios masivos. Excluye las inserciones derivadas de campañas publicitarias y de comunicación social, las cuales se deberán registrar en las partidas correspondientes al concepto 3600 Servicios de Comunicación Social y Publicidad.</t>
        </r>
        <r>
          <rPr>
            <sz val="12"/>
            <color indexed="81"/>
            <rFont val="Arial"/>
            <family val="2"/>
          </rPr>
          <t xml:space="preserve">
</t>
        </r>
      </text>
    </comment>
    <comment ref="B136" authorId="1">
      <text>
        <r>
          <rPr>
            <b/>
            <sz val="12"/>
            <color indexed="81"/>
            <rFont val="Arial"/>
            <family val="2"/>
          </rPr>
          <t>Asignaciones destinadas a la realización de programas, investigaciones, acciones y actividades en materia de seguridad pública y nacional, en cumplimiento de funciones y actividades oficiales, cuya realización implique riesgo, urgencia y confidencialidad extrema. Incluye los recursos para la contratación temporal de personas y la adquisición de materiales y servicios necesarios para tales efectos. En ningún caso se podrán sufragar con cargo a esta partida, erogaciones previstas en otros capítulos, conceptos y partidas de este clasificador cuando corresponda a programas, investigaciones, acciones y actividades diferentes de los especiales sujetos a esta partida.</t>
        </r>
        <r>
          <rPr>
            <sz val="12"/>
            <color indexed="81"/>
            <rFont val="Arial"/>
            <family val="2"/>
          </rPr>
          <t xml:space="preserve">
</t>
        </r>
      </text>
    </comment>
    <comment ref="B137" authorId="1">
      <text>
        <r>
          <rPr>
            <b/>
            <sz val="12"/>
            <color indexed="81"/>
            <rFont val="Arial"/>
            <family val="2"/>
          </rPr>
          <t>Asignaciones destinadas a cubrir las erogaciones por servicios de monitoreo de personas, objetos o procesos tanto de inmuebles de los entes públicos como de lugares de dominio público prestados por instituciones de seguridad.</t>
        </r>
        <r>
          <rPr>
            <sz val="12"/>
            <color indexed="81"/>
            <rFont val="Arial"/>
            <family val="2"/>
          </rPr>
          <t xml:space="preserve">
</t>
        </r>
      </text>
    </comment>
    <comment ref="B138" authorId="1">
      <text>
        <r>
          <rPr>
            <b/>
            <sz val="12"/>
            <color indexed="81"/>
            <rFont val="Arial"/>
            <family val="2"/>
          </rPr>
          <t>Servicios profesionales de investigación de mercados, de fotografía, todo tipo de traducciones escritas o verbales, veterinarios, de valuación de metales, piedras preciosas, obras de arte y antigüedades, y otros servicios profesionales, científicos y técnicos no clasificados en otra parte.</t>
        </r>
        <r>
          <rPr>
            <sz val="12"/>
            <color indexed="81"/>
            <rFont val="Arial"/>
            <family val="2"/>
          </rPr>
          <t xml:space="preserve">
</t>
        </r>
      </text>
    </comment>
    <comment ref="B139" authorId="1">
      <text>
        <r>
          <rPr>
            <b/>
            <sz val="12"/>
            <color indexed="81"/>
            <rFont val="Arial"/>
            <family val="2"/>
          </rPr>
          <t>Asignaciones destinadas a cubrir el costo de servicios tales como: fletes y maniobras; almacenaje, embalaje y envase; así como servicios bancarios y financieros; seguros patrimoniales; comisiones por ventas.</t>
        </r>
        <r>
          <rPr>
            <sz val="12"/>
            <color indexed="81"/>
            <rFont val="Arial"/>
            <family val="2"/>
          </rPr>
          <t xml:space="preserve">
</t>
        </r>
      </text>
    </comment>
    <comment ref="B140" authorId="1">
      <text>
        <r>
          <rPr>
            <b/>
            <sz val="12"/>
            <color indexed="81"/>
            <rFont val="Arial"/>
            <family val="2"/>
          </rPr>
          <t>Asignaciones destinadas a cubrir el pago de servicios financieros y bancarios, tales como: el pago de comisiones, intereses por adeudos de los entes públicos, descuentos e intereses devengados con motivo de la colocación de empréstitos, certificados u otras obligaciones a cargo de la Tesorería, de acuerdo con tratados, contratos, convenios o leyes. Incluye los gastos por la realización de avalúo de bienes muebles e inmuebles o por justipreciación.</t>
        </r>
        <r>
          <rPr>
            <sz val="12"/>
            <color indexed="81"/>
            <rFont val="Arial"/>
            <family val="2"/>
          </rPr>
          <t xml:space="preserve">
</t>
        </r>
      </text>
    </comment>
    <comment ref="B141" authorId="1">
      <text>
        <r>
          <rPr>
            <b/>
            <sz val="12"/>
            <color indexed="81"/>
            <rFont val="Arial"/>
            <family val="2"/>
          </rPr>
          <t>Asignaciones destinadas a cubrir los gastos por servicios de cobranza, investigación crediticia y recopilación de información sobre solvencia financiera de personas o negocios.</t>
        </r>
        <r>
          <rPr>
            <sz val="12"/>
            <color indexed="81"/>
            <rFont val="Arial"/>
            <family val="2"/>
          </rPr>
          <t xml:space="preserve">
</t>
        </r>
      </text>
    </comment>
    <comment ref="B142" authorId="1">
      <text>
        <r>
          <rPr>
            <b/>
            <sz val="12"/>
            <color indexed="81"/>
            <rFont val="Arial"/>
            <family val="2"/>
          </rPr>
          <t>signaciones destinadas a cubrir el pago de servicios financieros por guarda, custodia, traslado de valores y otros gastos inherentes a la recaudación.</t>
        </r>
        <r>
          <rPr>
            <sz val="12"/>
            <color indexed="81"/>
            <rFont val="Arial"/>
            <family val="2"/>
          </rPr>
          <t xml:space="preserve">
</t>
        </r>
      </text>
    </comment>
    <comment ref="B143" authorId="1">
      <text>
        <r>
          <rPr>
            <b/>
            <sz val="12"/>
            <color indexed="81"/>
            <rFont val="Arial"/>
            <family val="2"/>
          </rPr>
          <t>Asignaciones destinadas a cubrir las primas con cargo al presupuesto autorizado de los entes públicos, por concepto de la contratación del seguro de responsabilidad patrimonial del Estado, que permita con la suma asegurada cubrir el monto equivalente a las indemnizaciones y que corresponderán a la reparación integral del daño y, en su caso, por el daño personal y moral, que se ocasionen como consecuencia de la actividad administrativa irregular del Estado. Excluye el monto de las erogaciones que resulten por insuficiencia de la suma asegurada contra el costo de la indemnización y, en su caso, los deducibles correspondientes. Estas erogaciones deberán cubrirse con cargo a la partida: Otros gastos por responsabilidades, de este Clasificador.</t>
        </r>
        <r>
          <rPr>
            <sz val="12"/>
            <color indexed="81"/>
            <rFont val="Arial"/>
            <family val="2"/>
          </rPr>
          <t xml:space="preserve">
</t>
        </r>
      </text>
    </comment>
    <comment ref="B144" authorId="1">
      <text>
        <r>
          <rPr>
            <b/>
            <sz val="12"/>
            <color indexed="81"/>
            <rFont val="Arial"/>
            <family val="2"/>
          </rPr>
          <t>Asignaciones destinadas a cubrir las primas por concepto de seguros contra robos, incendios, y demás riesgos o contingencias a que pueden estar sujetos los materiales, bienes muebles e inmuebles y todo tipo de valores registrados en los activos. Excluye el pago de deducibles previstos en el concepto: Servicios de instalación, reparación, mantenimiento y conservación, así como los seguros de vida del personal civil y militar o de gastos médicos, previstos en el capítulo 1000 Servicios Personales.</t>
        </r>
        <r>
          <rPr>
            <sz val="12"/>
            <color indexed="81"/>
            <rFont val="Arial"/>
            <family val="2"/>
          </rPr>
          <t xml:space="preserve">
</t>
        </r>
      </text>
    </comment>
    <comment ref="B145" authorId="1">
      <text>
        <r>
          <rPr>
            <b/>
            <sz val="12"/>
            <color indexed="81"/>
            <rFont val="Arial"/>
            <family val="2"/>
          </rPr>
          <t>Asignaciones destinadas a cubrir el costo de los servicios de almacenamiento, embalaje, desembalaje, envase y desenvase de toda clase de objetos, artículos, materiales, mobiliario, entre otros.</t>
        </r>
        <r>
          <rPr>
            <sz val="12"/>
            <color indexed="81"/>
            <rFont val="Arial"/>
            <family val="2"/>
          </rPr>
          <t xml:space="preserve">
</t>
        </r>
      </text>
    </comment>
    <comment ref="B146" authorId="1">
      <text>
        <r>
          <rPr>
            <b/>
            <sz val="12"/>
            <color indexed="81"/>
            <rFont val="Arial"/>
            <family val="2"/>
          </rPr>
          <t>Asignaciones destinadas a cubrir el costo de traslado, maniobras, embarque y desembarque de toda clase de objetos, artículos, materiales, mobiliario, entre otros, que no requieren de equipo especializado (camiones de redilas, tipo caja, con contenedor, plataforma para carga general), como de aquellos productos que por sus características (líquidos, gases) requieren ser transportados en camiones con equipo especializado (equipo de refrigeración, equipo para transportar materiales y residuos peligrosos, plataformas para carga especializada y mudanzas).</t>
        </r>
        <r>
          <rPr>
            <sz val="12"/>
            <color indexed="81"/>
            <rFont val="Arial"/>
            <family val="2"/>
          </rPr>
          <t xml:space="preserve">
</t>
        </r>
      </text>
    </comment>
    <comment ref="B147" authorId="1">
      <text>
        <r>
          <rPr>
            <b/>
            <sz val="12"/>
            <color indexed="81"/>
            <rFont val="Arial"/>
            <family val="2"/>
          </rPr>
          <t>Asignaciones destinadas a cubrir el pago de comisiones a personas físicas, ya sean: profesionistas, técnico, expertos o peritos, así como a las personas morales, con las cuáles se tenga celebrado contrato respectivo, por los servicios de venta prestados a los entes públicos.</t>
        </r>
        <r>
          <rPr>
            <sz val="12"/>
            <color indexed="81"/>
            <rFont val="Arial"/>
            <family val="2"/>
          </rPr>
          <t xml:space="preserve">
</t>
        </r>
      </text>
    </comment>
    <comment ref="B148" authorId="1">
      <text>
        <r>
          <rPr>
            <b/>
            <sz val="12"/>
            <color indexed="81"/>
            <rFont val="Arial"/>
            <family val="2"/>
          </rPr>
          <t>Otros servicios financieros, bancarios y comerciales no previstos en las demás partidas anteriores de este concepto. Incluye casetas telefónicas sin operar las redes alámbricas, recepción de llamadas telefónicas y promoción por teléfono de bienes y servicios, de recepción de llamadas telefónicas en nombre de los clientes. Excluye: cálculo de impuestos y preparación de formatos para la declaración de impuestos, al procesamiento de datos, a la operación de redes de telefonía tradicional, venta de productos por teléfono y a los servicios de correo electrónico.</t>
        </r>
        <r>
          <rPr>
            <sz val="12"/>
            <color indexed="81"/>
            <rFont val="Arial"/>
            <family val="2"/>
          </rPr>
          <t xml:space="preserve">
</t>
        </r>
      </text>
    </comment>
    <comment ref="B149" authorId="1">
      <text>
        <r>
          <rPr>
            <b/>
            <sz val="12"/>
            <color indexed="81"/>
            <rFont val="Arial"/>
            <family val="2"/>
          </rPr>
          <t>Asignaciones destinadas a cubrir erogaciones no capitalizables por contratación de servicios para la instalación, mantenimiento, reparación y conservación de toda clase de bienes muebles e inmuebles. Incluye los deducibles de seguros, así como los servicios de lavandería, limpieza, jardinería, higiene y fumigación. Excluye los gastos por concepto de mantenimiento y rehabilitación de la obra pública.</t>
        </r>
        <r>
          <rPr>
            <sz val="12"/>
            <color indexed="81"/>
            <rFont val="Arial"/>
            <family val="2"/>
          </rPr>
          <t xml:space="preserve">
</t>
        </r>
      </text>
    </comment>
    <comment ref="B150" authorId="1">
      <text>
        <r>
          <rPr>
            <b/>
            <sz val="12"/>
            <color indexed="81"/>
            <rFont val="Arial"/>
            <family val="2"/>
          </rPr>
          <t>Asignaciones destinadas a cubrir los gastos por servicios de conservación y mantenimiento menor de edificios, locales, terrenos, predios, áreas verdes y caminos de acceso, propiedad de la Nación o al servicio de los entes públicos, cuando se efectúen por cuenta de terceros, incluido el pago de deducibles de seguro.</t>
        </r>
        <r>
          <rPr>
            <sz val="12"/>
            <color indexed="81"/>
            <rFont val="Arial"/>
            <family val="2"/>
          </rPr>
          <t xml:space="preserve">
</t>
        </r>
      </text>
    </comment>
    <comment ref="B151" authorId="1">
      <text>
        <r>
          <rPr>
            <b/>
            <sz val="12"/>
            <color indexed="81"/>
            <rFont val="Arial"/>
            <family val="2"/>
          </rPr>
          <t>Asignaciones destinadas a cubrir los gastos por servicios de instalación, reparación y mantenimiento de toda clase de mobiliario y equipo de administración, tales como: escritorios, sillas, sillones, archiveros, máquinas de escribir, calculadoras, fotocopiadoras, entre otros. Incluye el pago de deducibles de seguros.</t>
        </r>
      </text>
    </comment>
    <comment ref="B152" authorId="1">
      <text>
        <r>
          <rPr>
            <b/>
            <sz val="12"/>
            <color indexed="81"/>
            <rFont val="Arial"/>
            <family val="2"/>
          </rPr>
          <t>Asignaciones destinadas a cubrir los gastos por servicios que se contraten con terceros para la instalación, reparación y mantenimiento de equipos de cómputo y tecnologías de la información, tales como: computadoras, impresoras, dispositivos de seguridad, reguladores, fuentes de potencia ininterrumpida, entre otros. Incluye el pago de deducibles de seguros.</t>
        </r>
        <r>
          <rPr>
            <sz val="12"/>
            <color indexed="81"/>
            <rFont val="Arial"/>
            <family val="2"/>
          </rPr>
          <t xml:space="preserve">
</t>
        </r>
      </text>
    </comment>
    <comment ref="B153" authorId="1">
      <text>
        <r>
          <rPr>
            <b/>
            <sz val="12"/>
            <color indexed="81"/>
            <rFont val="Arial"/>
            <family val="2"/>
          </rPr>
          <t>Asignaciones destinadas a cubrir los gastos por servicios de instalación, reparación y mantenimiento de equipo e instrumental médico y de laboratorio.</t>
        </r>
        <r>
          <rPr>
            <sz val="12"/>
            <color indexed="81"/>
            <rFont val="Arial"/>
            <family val="2"/>
          </rPr>
          <t xml:space="preserve">
</t>
        </r>
      </text>
    </comment>
    <comment ref="B154" authorId="1">
      <text>
        <r>
          <rPr>
            <b/>
            <sz val="12"/>
            <color indexed="81"/>
            <rFont val="Arial"/>
            <family val="2"/>
          </rPr>
          <t>Asignaciones destinadas a cubrir los gastos por servicios de reparación y mantenimiento del equipo de transporte terrestre, aeroespacial, marítimo, lacustre y fluvial e instalación de equipos en los mismos, propiedad o al servicio de los entes públicos.</t>
        </r>
        <r>
          <rPr>
            <sz val="12"/>
            <color indexed="81"/>
            <rFont val="Arial"/>
            <family val="2"/>
          </rPr>
          <t xml:space="preserve">
</t>
        </r>
      </text>
    </comment>
    <comment ref="B155" authorId="1">
      <text>
        <r>
          <rPr>
            <b/>
            <sz val="12"/>
            <color indexed="81"/>
            <rFont val="Arial"/>
            <family val="2"/>
          </rPr>
          <t>Asignaciones destinadas a cubrir los gastos por servicios de reparación y mantenimiento del equipo de defensa y seguridad.</t>
        </r>
        <r>
          <rPr>
            <sz val="12"/>
            <color indexed="81"/>
            <rFont val="Arial"/>
            <family val="2"/>
          </rPr>
          <t xml:space="preserve">
</t>
        </r>
      </text>
    </comment>
    <comment ref="B156" authorId="1">
      <text>
        <r>
          <rPr>
            <b/>
            <sz val="12"/>
            <color indexed="81"/>
            <rFont val="Arial"/>
            <family val="2"/>
          </rPr>
          <t>Asignaciones destinadas a cubrir los gastos por servicios de instalación, reparación y mantenimiento de la maquinaria, otros equipos y herramienta, propiedad o al servicio de los entes públicos tales como: tractores, palas mecánicas, dragas, fertilizadoras, vehículos, embarcaciones, aeronaves, equipo especializado instalado en los inmuebles, entre otros, cuando se efectúen por cuenta de terceros. Incluye el mantenimiento de plantas e instalaciones productivas y el pago de deducibles de seguros.</t>
        </r>
      </text>
    </comment>
    <comment ref="B157" authorId="1">
      <text>
        <r>
          <rPr>
            <b/>
            <sz val="12"/>
            <color indexed="81"/>
            <rFont val="Arial"/>
            <family val="2"/>
          </rPr>
          <t>Asignaciones destinadas a cubrir los gastos por servicios de lavandería, limpieza, desinfección, higiene en los bienes muebles e inmuebles propiedad o al cuidado de los entes públicos. Servicios de manejo de desechos y remediación, como recolección y manejo de desechos, operación de sitios para enterrar desechos (confinamiento), la recuperación y clasificación de materiales reciclables y rehabilitación de limpieza de zonas contaminadas.</t>
        </r>
        <r>
          <rPr>
            <sz val="12"/>
            <color indexed="81"/>
            <rFont val="Arial"/>
            <family val="2"/>
          </rPr>
          <t xml:space="preserve">
</t>
        </r>
      </text>
    </comment>
    <comment ref="B158" authorId="1">
      <text>
        <r>
          <rPr>
            <b/>
            <sz val="12"/>
            <color indexed="81"/>
            <rFont val="Arial"/>
            <family val="2"/>
          </rPr>
          <t>Asignaciones destinadas a cubrir los gastos por control y exterminación de plagas, instalación y mantenimiento de áreas verdes como la plantación, fertilización y poda de árboles, plantas y hierbas.</t>
        </r>
        <r>
          <rPr>
            <sz val="12"/>
            <color indexed="81"/>
            <rFont val="Arial"/>
            <family val="2"/>
          </rPr>
          <t xml:space="preserve">
</t>
        </r>
      </text>
    </comment>
    <comment ref="B159" authorId="1">
      <text>
        <r>
          <rPr>
            <b/>
            <sz val="12"/>
            <color indexed="81"/>
            <rFont val="Arial"/>
            <family val="2"/>
          </rPr>
          <t>Asignaciones destinadas a cubrir los gastos de realización y difusión de mensajes y campañas para informar a la población sobre los programas, servicios públicos y el quehacer gubernamental en general; así como la publicidad comercial de los productos y servicios que generan ingresos para los entes públicos. Incluye la contratación de servicios de impresión y publicación de información.</t>
        </r>
        <r>
          <rPr>
            <sz val="12"/>
            <color indexed="81"/>
            <rFont val="Arial"/>
            <family val="2"/>
          </rPr>
          <t xml:space="preserve">
</t>
        </r>
      </text>
    </comment>
    <comment ref="B160" authorId="1">
      <text>
        <r>
          <rPr>
            <b/>
            <sz val="12"/>
            <color indexed="81"/>
            <rFont val="Arial"/>
            <family val="2"/>
          </rPr>
          <t>Asignaciones destinadas a cubrir el costo de difusión del quehacer gubernamental y de los bienes y servicios públicos que prestan los entes públicos, la publicación y difusión masiva de las mismas a un público objetivo determinado a través de televisión abierta y restringida, radio, cine, prensa, encartes, espectaculares, mobiliario urbano, tarjetas telefónicas,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r>
        <r>
          <rPr>
            <sz val="12"/>
            <color indexed="81"/>
            <rFont val="Arial"/>
            <family val="2"/>
          </rPr>
          <t xml:space="preserve">
</t>
        </r>
      </text>
    </comment>
    <comment ref="B161" authorId="1">
      <text>
        <r>
          <rPr>
            <b/>
            <sz val="12"/>
            <color indexed="81"/>
            <rFont val="Arial"/>
            <family val="2"/>
          </rPr>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t>
        </r>
        <r>
          <rPr>
            <sz val="12"/>
            <color indexed="81"/>
            <rFont val="Arial"/>
            <family val="2"/>
          </rPr>
          <t xml:space="preserve">
</t>
        </r>
      </text>
    </comment>
    <comment ref="B162" authorId="1">
      <text>
        <r>
          <rPr>
            <b/>
            <sz val="12"/>
            <color indexed="81"/>
            <rFont val="Arial"/>
            <family val="2"/>
          </rPr>
          <t>Asignaciones destinadas a cubrir los gastos por diseño y conceptualización de campañas de comunicación, preproducción, producción y copiado.</t>
        </r>
        <r>
          <rPr>
            <sz val="12"/>
            <color indexed="81"/>
            <rFont val="Arial"/>
            <family val="2"/>
          </rPr>
          <t xml:space="preserve">
</t>
        </r>
      </text>
    </comment>
    <comment ref="B163" authorId="1">
      <text>
        <r>
          <rPr>
            <b/>
            <sz val="12"/>
            <color indexed="81"/>
            <rFont val="Arial"/>
            <family val="2"/>
          </rPr>
          <t>Asignaciones destinadas a cubrir gastos por concepto de revelado o impresión de fotografía.</t>
        </r>
        <r>
          <rPr>
            <sz val="12"/>
            <color indexed="81"/>
            <rFont val="Arial"/>
            <family val="2"/>
          </rPr>
          <t xml:space="preserve">
</t>
        </r>
      </text>
    </comment>
    <comment ref="B164" authorId="1">
      <text>
        <r>
          <rPr>
            <b/>
            <sz val="12"/>
            <color indexed="81"/>
            <rFont val="Arial"/>
            <family val="2"/>
          </rPr>
          <t>Asignaciones destinadas a cubrir el costo por postproducción (doblaje, titulaje, subtitulaje, efectos visuales, animación, edición, conversión de formato, copiado de videos, entre otros) y otros servicios para la industria fílmica y del video (crestomatía y servicios prestados por laboratorios fílmicos).</t>
        </r>
        <r>
          <rPr>
            <sz val="12"/>
            <color indexed="81"/>
            <rFont val="Arial"/>
            <family val="2"/>
          </rPr>
          <t xml:space="preserve">
</t>
        </r>
      </text>
    </comment>
    <comment ref="B165" authorId="1">
      <text>
        <r>
          <rPr>
            <b/>
            <sz val="12"/>
            <color indexed="81"/>
            <rFont val="Arial"/>
            <family val="2"/>
          </rPr>
          <t>Asignaciones destinadas a cubrir el gasto por creación, difusión y transmisión de contenido de interés general o específico a través de internet exclusivamente.</t>
        </r>
        <r>
          <rPr>
            <sz val="12"/>
            <color indexed="81"/>
            <rFont val="Arial"/>
            <family val="2"/>
          </rPr>
          <t xml:space="preserve">
</t>
        </r>
      </text>
    </comment>
    <comment ref="B166" authorId="1">
      <text>
        <r>
          <rPr>
            <b/>
            <sz val="12"/>
            <color indexed="81"/>
            <rFont val="Arial"/>
            <family val="2"/>
          </rPr>
          <t>Asignaciones destinadas a cubrir el costo de la contratación de servicios profesionales con personas físicas o morales, por concepto de monitoreo de información en medios masivos de comunicación, de las actividades de los entes públicos, que no se encuentren comprendidas en las demás partidas de este Capítulo.</t>
        </r>
        <r>
          <rPr>
            <sz val="12"/>
            <color indexed="81"/>
            <rFont val="Arial"/>
            <family val="2"/>
          </rPr>
          <t xml:space="preserve">
</t>
        </r>
      </text>
    </comment>
    <comment ref="B167" authorId="1">
      <text>
        <r>
          <rPr>
            <b/>
            <sz val="12"/>
            <color indexed="81"/>
            <rFont val="Arial"/>
            <family val="2"/>
          </rPr>
          <t>Asignaciones destinadas a cubrir los servicios de traslado, instalación y viáticos del personal, cuando por el desempeño de sus labores propias o comisiones de trabajo, requieran trasladarse a lugares distintos al de su adscripción.</t>
        </r>
        <r>
          <rPr>
            <sz val="12"/>
            <color indexed="81"/>
            <rFont val="Arial"/>
            <family val="2"/>
          </rPr>
          <t xml:space="preserve">
</t>
        </r>
      </text>
    </comment>
    <comment ref="B168" authorId="1">
      <text>
        <r>
          <rPr>
            <b/>
            <sz val="12"/>
            <color indexed="81"/>
            <rFont val="Arial"/>
            <family val="2"/>
          </rPr>
          <t>Asignaciones destinadas a cubrir  los gastos por concepto de traslado de persona por vía aérea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69" authorId="1">
      <text>
        <r>
          <rPr>
            <b/>
            <sz val="12"/>
            <color indexed="81"/>
            <rFont val="Arial"/>
            <family val="2"/>
          </rPr>
          <t>Asignaciones destinadas a cubrir los gastos por concepto de traslado de personal por vía terrestre urbana y suburbana, interurbana y rural, taxis y ferroviario, en cumplimiento de sus funciones públicas. Incluye gastos por traslado de presos reparto y entrega de mensajería. Excluye pasajes por concepto de becas y arrendamiento de equipo de transporte.</t>
        </r>
        <r>
          <rPr>
            <sz val="12"/>
            <color indexed="81"/>
            <rFont val="Arial"/>
            <family val="2"/>
          </rPr>
          <t xml:space="preserve">
</t>
        </r>
      </text>
    </comment>
    <comment ref="B170" authorId="1">
      <text>
        <r>
          <rPr>
            <b/>
            <sz val="12"/>
            <color indexed="81"/>
            <rFont val="Arial"/>
            <family val="2"/>
          </rPr>
          <t>Asignaciones destinadas a cubrir los gastos por concepto de traslado de personal por vía marítima, lacustre y fluvial en cumplimiento de sus funciones públicas. Incluye gastos por traslado de presos reparto y entrega de mensajería. Excluye los pasajes por concepto de becas y arrendamiento de equipo de transporte.</t>
        </r>
        <r>
          <rPr>
            <sz val="12"/>
            <color indexed="81"/>
            <rFont val="Arial"/>
            <family val="2"/>
          </rPr>
          <t xml:space="preserve">
</t>
        </r>
      </text>
    </comment>
    <comment ref="B171" authorId="1">
      <text>
        <r>
          <rPr>
            <b/>
            <sz val="12"/>
            <color indexed="81"/>
            <rFont val="Arial"/>
            <family val="2"/>
          </rPr>
          <t>Asignaciones destinadas al autotransporte tanto de mercancías que no requieren de equipo especializado y que normalmente se transportan en camiones de caja o en contenedores, como de aquellos productos que por sus características (líquidos, gases, etc.) requieren ser transportados en camiones con equipo especializado.</t>
        </r>
        <r>
          <rPr>
            <sz val="12"/>
            <color indexed="81"/>
            <rFont val="Arial"/>
            <family val="2"/>
          </rPr>
          <t xml:space="preserve">
</t>
        </r>
      </text>
    </comment>
    <comment ref="B172" authorId="1">
      <text>
        <r>
          <rPr>
            <b/>
            <sz val="12"/>
            <color indexed="81"/>
            <rFont val="Arial"/>
            <family val="2"/>
          </rPr>
          <t>Asignaciones destinadas a cubrir los gastos por concepto de alimentación, hospedaje y arrendamiento de vehículos en el desempeño de comisiones temporales dentro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3" authorId="1">
      <text>
        <r>
          <rPr>
            <b/>
            <sz val="12"/>
            <color indexed="81"/>
            <rFont val="Arial"/>
            <family val="2"/>
          </rPr>
          <t>Asignaciones destinadas a cubrir los gastos por concepto de alimentación, hospedaje y arrendamiento de vehículos en el desempeño de comisiones temporales fuera del país, derivado de la realización de labores en campo o de supervisión e inspección, en lugares distintos a los de su adscripción. Esta partida aplica las cuotas diferenciales que señalen los tabuladores respectivos. Excluye los gastos de pasajes.</t>
        </r>
        <r>
          <rPr>
            <sz val="12"/>
            <color indexed="81"/>
            <rFont val="Arial"/>
            <family val="2"/>
          </rPr>
          <t xml:space="preserve">
</t>
        </r>
      </text>
    </comment>
    <comment ref="B174" authorId="1">
      <text>
        <r>
          <rPr>
            <b/>
            <sz val="12"/>
            <color indexed="81"/>
            <rFont val="Arial"/>
            <family val="2"/>
          </rPr>
          <t>Asignaciones destinadas a cubrir los gastos que ocasione la instalación del personal civil o militar, diplomático y consular al servicio de los entes públicos, cuando en el desempeño de funciones oficiales dentro o fuera del país, se requiera su permanencia fuera de su residencia en forma transitoria o permanente. Incluye, en su caso, el traslado de menaje de casa. Excluye los pagos de viáticos y pasajes.</t>
        </r>
        <r>
          <rPr>
            <sz val="12"/>
            <color indexed="81"/>
            <rFont val="Arial"/>
            <family val="2"/>
          </rPr>
          <t xml:space="preserve">
</t>
        </r>
      </text>
    </comment>
    <comment ref="B175" authorId="1">
      <text>
        <r>
          <rPr>
            <b/>
            <sz val="12"/>
            <color indexed="81"/>
            <rFont val="Arial"/>
            <family val="2"/>
          </rPr>
          <t>Asignaciones destinadas a cubrir las erogaciones que realicen los entes públicos por la contratación con personas físicas y morales de servicios diversos cuya desagregación no es realizable en forma específica para cada una de las partidas de gasto de este concepto, por tratarse de una combinación de servicios relacionados cuya prestación se estipula en forma integral y que en términos del costo total resulta en condiciones menos onerosas para los entes públicos.</t>
        </r>
        <r>
          <rPr>
            <sz val="12"/>
            <color indexed="81"/>
            <rFont val="Arial"/>
            <family val="2"/>
          </rPr>
          <t xml:space="preserve">
</t>
        </r>
      </text>
    </comment>
    <comment ref="B176" authorId="1">
      <text>
        <r>
          <rPr>
            <b/>
            <sz val="12"/>
            <color indexed="81"/>
            <rFont val="Arial"/>
            <family val="2"/>
          </rPr>
          <t>Asignaciones destinadas a cubrir el pago de servicios básicos distintos de los señalados en las partidas de este concepto, tales como pensiones de estacionamiento, entre otros, requeridos en el desempeño de funciones oficiales.</t>
        </r>
        <r>
          <rPr>
            <sz val="12"/>
            <color indexed="81"/>
            <rFont val="Arial"/>
            <family val="2"/>
          </rPr>
          <t xml:space="preserve">
</t>
        </r>
      </text>
    </comment>
    <comment ref="B177" authorId="1">
      <text>
        <r>
          <rPr>
            <b/>
            <sz val="12"/>
            <color indexed="81"/>
            <rFont val="Arial"/>
            <family val="2"/>
          </rPr>
          <t>Asignaciones destinadas a cubrir los servicios relacionados con la celebración de actos y ceremonias oficiales realizadas por los entes públicos; así como los gastos de representación y los necesarios para las oficinas establecidas en el exterior.</t>
        </r>
        <r>
          <rPr>
            <sz val="12"/>
            <color indexed="81"/>
            <rFont val="Arial"/>
            <family val="2"/>
          </rPr>
          <t xml:space="preserve">
</t>
        </r>
      </text>
    </comment>
    <comment ref="B178" authorId="1">
      <text>
        <r>
          <rPr>
            <b/>
            <sz val="12"/>
            <color indexed="81"/>
            <rFont val="Arial"/>
            <family val="2"/>
          </rPr>
          <t>Asignaciones destinadas a cubrir los servicios integrales que se contraten con motivo de organización y ejecución de recepciones de los titulares de los entes públicos al personal del Cuerpo Diplomático acreditado y personalidades nacionales o extranjeras residentes o de visita en el territorio nacional, así como para cubrir dichos gastos en eventos que se realicen en el extranjero; siempre y cuando que por tratarse de servicios integrales no puedan desagregarse en otras partidas de los capítulos 2000 Materiales y Suministros y 3000 Servicios Generales. Incluye bienes y servicios tales como: organización y ejecución de recepciones, adornos, escenografía, entre otros.</t>
        </r>
        <r>
          <rPr>
            <sz val="12"/>
            <color indexed="81"/>
            <rFont val="Arial"/>
            <family val="2"/>
          </rPr>
          <t xml:space="preserve">
</t>
        </r>
      </text>
    </comment>
    <comment ref="B179" authorId="1">
      <text>
        <r>
          <rPr>
            <b/>
            <sz val="12"/>
            <color indexed="81"/>
            <rFont val="Arial"/>
            <family val="2"/>
          </rPr>
          <t>Asignaciones destinadas a cubrir los servicios integrales que se contraten con motivo de la celebración de actos conmemorativos, de orden social y cultural; siempre y cuando que por tratarse de servicios integrales no pueden desagregarse en otras partidas de los capítulos 2000 Materiales y Suministros y 3000 Servicios Generales. Incluye la realización de ceremonias patrióticas y oficiales, desfiles, la adquisición de ofrendas florales y luctuosas, conciertos, entre otros.</t>
        </r>
        <r>
          <rPr>
            <sz val="12"/>
            <color indexed="81"/>
            <rFont val="Arial"/>
            <family val="2"/>
          </rPr>
          <t xml:space="preserve">
</t>
        </r>
      </text>
    </comment>
    <comment ref="B180" authorId="1">
      <text>
        <r>
          <rPr>
            <b/>
            <sz val="12"/>
            <color indexed="81"/>
            <rFont val="Arial"/>
            <family val="2"/>
          </rPr>
          <t>Asignaciones destinadas a cubrir el costo del servicio integral que se contrate para la celebración de congresos, convenciones, seminarios, simposios y cualquier otro tipo de foro análogo o de características similares, que se organicen en cumplimiento de lo previsto en los programas de los entes públicos, o con motivo de las atribuciones que les corresponden; siempre y cuando que por tratarse de servicios integrales no puedan desagregarse en otras partidas de los capítulos 2000 Materiales y Suministros y 3000 Servicios Generales. Incluye los gastos estrictamente indispensables que se ocasionen con motivo de la participación en dichos eventos de servidores públicos federales o locales, ponentes y conferencistas, entre otros.</t>
        </r>
        <r>
          <rPr>
            <sz val="12"/>
            <color indexed="81"/>
            <rFont val="Arial"/>
            <family val="2"/>
          </rPr>
          <t xml:space="preserve">
</t>
        </r>
      </text>
    </comment>
    <comment ref="B181" authorId="1">
      <text>
        <r>
          <rPr>
            <b/>
            <sz val="12"/>
            <color indexed="81"/>
            <rFont val="Arial"/>
            <family val="2"/>
          </rPr>
          <t>Asignaciones destinadas a cubrir el costo del servicio integral que se contrate con personas físicas y morales para la instalación y sostenimiento de exposiciones y cualquier otro tipo de muestra análoga o de características similares, que se organicen en cumplimiento de lo previsto en los programas de los entes públicos, o con motivo de las atribuciones que les corresponden, siempre y cuando no puedan desagregarse en otras partidas de los capítulos 2000 Materiales y Suministros y 3000 Servicios Generales. Incluye el pago de indemnizaciones por los daños que sufran los bienes expuestos.</t>
        </r>
        <r>
          <rPr>
            <sz val="12"/>
            <color indexed="81"/>
            <rFont val="Arial"/>
            <family val="2"/>
          </rPr>
          <t xml:space="preserve">
</t>
        </r>
      </text>
    </comment>
    <comment ref="B182" authorId="1">
      <text>
        <r>
          <rPr>
            <b/>
            <sz val="12"/>
            <color indexed="81"/>
            <rFont val="Arial"/>
            <family val="2"/>
          </rPr>
          <t>Asignaciones destinadas a cubrir gastos autorizados a los servidores públicos de mandos medios y superiores por concepto de atención a actividades institucionales originadas por el desempeño de las funciones encomendadas para la consecución de los objetivos de los entes públicos a los que estén adscritos.</t>
        </r>
        <r>
          <rPr>
            <sz val="12"/>
            <color indexed="81"/>
            <rFont val="Arial"/>
            <family val="2"/>
          </rPr>
          <t xml:space="preserve">
</t>
        </r>
      </text>
    </comment>
    <comment ref="B183" authorId="1">
      <text>
        <r>
          <rPr>
            <b/>
            <sz val="12"/>
            <color indexed="81"/>
            <rFont val="Arial"/>
            <family val="2"/>
          </rPr>
          <t>Asignaciones destinadas a cubrir los servicios que correspondan a este capítulo, no previstos expresamente en las partidas antes descritas.</t>
        </r>
        <r>
          <rPr>
            <sz val="12"/>
            <color indexed="81"/>
            <rFont val="Arial"/>
            <family val="2"/>
          </rPr>
          <t xml:space="preserve">
</t>
        </r>
      </text>
    </comment>
    <comment ref="B184" authorId="1">
      <text>
        <r>
          <rPr>
            <b/>
            <sz val="12"/>
            <color indexed="81"/>
            <rFont val="Arial"/>
            <family val="2"/>
          </rPr>
          <t>Asignaciones destinadas a cubrir servicios y pagos de defunción como traslado de cuerpos, velación, apoyo para trámites legales, cremación y embalsamamiento y ataúdes, a los familiares de servidores públicos, civiles y militares al servicio de los entes públicos, así como de pensionistas directos, cuyo pago es con cargo al Erario, a excepción de los miembros del servicio exterior que perezcan fuera del país. Asimismo, con cargo a esta partida se cubrirán apoyos a los militares en activo o retirados para gastos de sepelio en caso de fallecimiento de sus dependientes económicos. Incluye los gastos por concepto de honores póstumos a quienes por sus méritos o servicios se considere conveniente tributar; gastos de inhumación de los alumnos internos en las escuelas de la federación y, en los casos de que los cuerpos no sean reclamados, de los militares que fallezcan en prisión cumpliendo sentencia condenatoria.</t>
        </r>
        <r>
          <rPr>
            <sz val="12"/>
            <color indexed="81"/>
            <rFont val="Arial"/>
            <family val="2"/>
          </rPr>
          <t xml:space="preserve">
</t>
        </r>
      </text>
    </comment>
    <comment ref="B185" authorId="1">
      <text>
        <r>
          <rPr>
            <b/>
            <sz val="12"/>
            <color indexed="81"/>
            <rFont val="Arial"/>
            <family val="2"/>
          </rPr>
          <t>Asignaciones destinadas a cubrir los impuestos y/o derechos que cause la venta de productos y servicios al extranjero, gastos de escrituración, legalización de exhortos notariales, de registro público de la propiedad, tenencias y canje de placas de vehículos oficiales, diligencias judiciales; derechos y gastos de navegación, de aterrizaje y despegue de aeronaves, de verificación, certificación, y demás impuestos y derechos conforme a las disposiciones aplicables. Excluye impuestos y derechos de importación.</t>
        </r>
        <r>
          <rPr>
            <sz val="12"/>
            <color indexed="81"/>
            <rFont val="Arial"/>
            <family val="2"/>
          </rPr>
          <t xml:space="preserve">
</t>
        </r>
      </text>
    </comment>
    <comment ref="B186" authorId="1">
      <text>
        <r>
          <rPr>
            <b/>
            <sz val="12"/>
            <color indexed="81"/>
            <rFont val="Arial"/>
            <family val="2"/>
          </rPr>
          <t>Asignaciones destinadas a cubrir los impuestos y/o derechos que cause la adquisición de toda clase de bienes o servicios en el extranjero.</t>
        </r>
        <r>
          <rPr>
            <sz val="12"/>
            <color indexed="81"/>
            <rFont val="Arial"/>
            <family val="2"/>
          </rPr>
          <t xml:space="preserve">
</t>
        </r>
      </text>
    </comment>
    <comment ref="B187" authorId="1">
      <text>
        <r>
          <rPr>
            <b/>
            <sz val="12"/>
            <color indexed="81"/>
            <rFont val="Arial"/>
            <family val="2"/>
          </rPr>
          <t>Asignaciones destinadas a cubrir el pago de obligaciones o indemnizaciones derivadas de resoluciones emitidas por autoridad competente.</t>
        </r>
        <r>
          <rPr>
            <sz val="12"/>
            <color indexed="81"/>
            <rFont val="Arial"/>
            <family val="2"/>
          </rPr>
          <t xml:space="preserve">
</t>
        </r>
      </text>
    </comment>
    <comment ref="B188" authorId="1">
      <text>
        <r>
          <rPr>
            <b/>
            <sz val="12"/>
            <color indexed="81"/>
            <rFont val="Arial"/>
            <family val="2"/>
          </rPr>
          <t>Asignaciones destinadas a cubrir las erogaciones derivadas del pago extemporáneo de pasivos fiscales, adeudos u obligaciones de pago, como multas, actualizaciones, intereses y demás accesorios por dichos pagos. Incluye los gastos financieros por pago extemporáneo de estimaciones y de ajuste de costos de obra pública, así como los gastos no recuperables derivados de la terminación anticipada de contratos de adquisiciones u obras públicas. Excluye causas imputables a servidores públicos.</t>
        </r>
        <r>
          <rPr>
            <sz val="12"/>
            <color indexed="81"/>
            <rFont val="Arial"/>
            <family val="2"/>
          </rPr>
          <t xml:space="preserve">
</t>
        </r>
      </text>
    </comment>
    <comment ref="B189" authorId="1">
      <text>
        <r>
          <rPr>
            <b/>
            <sz val="12"/>
            <color indexed="81"/>
            <rFont val="Arial"/>
            <family val="2"/>
          </rPr>
          <t>Asignaciones destinadas a cubrir las erogaciones de los entes públicos que deriven del robo o extravío de recursos públicos que no sean recuperables e impliquen afectar su presupuesto disponible. Incluye erogaciones de los entes públicos que se deriven de la responsabilidad civil, montos diferenciales de las indemnizaciones que no cubran las sumas aseguradas, los importes deducibles del seguro de responsabilidad patrimonial del Estado así como aquellas erogaciones distintas de las consideradas en las demás partidas de este concepto, que impliquen afectar el presupuesto disponible del ente público. Excluye las recuperaciones de recursos que se realicen por los diversos medios establecidos por las disposiciones aplicables, como es el Fondo de Garantía para Reintegros al Erario en el caso de los entes públicos.</t>
        </r>
        <r>
          <rPr>
            <sz val="12"/>
            <color indexed="81"/>
            <rFont val="Arial"/>
            <family val="2"/>
          </rPr>
          <t xml:space="preserve">
</t>
        </r>
      </text>
    </comment>
    <comment ref="B190" authorId="1">
      <text>
        <r>
          <rPr>
            <b/>
            <sz val="12"/>
            <color indexed="81"/>
            <rFont val="Arial"/>
            <family val="2"/>
          </rPr>
          <t>Asignaciones destinadas por las empresas de participación estatal al pago de utilidades, en los términos de las disposiciones aplicables.</t>
        </r>
        <r>
          <rPr>
            <sz val="12"/>
            <color indexed="81"/>
            <rFont val="Arial"/>
            <family val="2"/>
          </rPr>
          <t xml:space="preserve">
</t>
        </r>
      </text>
    </comment>
    <comment ref="B191" authorId="1">
      <text>
        <r>
          <rPr>
            <b/>
            <sz val="12"/>
            <color indexed="81"/>
            <rFont val="Arial"/>
            <family val="2"/>
          </rPr>
          <t>Asignaciones destinadas a cubrir los pagos del impuesto sobre nóminas y otros que se derivan de una relación laboral a cargo de los entes públicos en los términos de las leyes correspondientes.</t>
        </r>
        <r>
          <rPr>
            <sz val="12"/>
            <color indexed="81"/>
            <rFont val="Arial"/>
            <family val="2"/>
          </rPr>
          <t xml:space="preserve">
</t>
        </r>
      </text>
    </comment>
    <comment ref="B192" authorId="1">
      <text>
        <r>
          <rPr>
            <b/>
            <sz val="12"/>
            <color indexed="81"/>
            <rFont val="Arial"/>
            <family val="2"/>
          </rPr>
          <t>Asignaciones destinadas a cubrir otros servicios no contemplados en las partidas anteriores y por realización de actividades propias de la función pública, entre otros. Incluye también con motivo de las actividades de coordinación del Ejecutivo Federal con el Presidente Electo, durante la segunda mitad del año en que termine el periodo presidencial, para el desarrollo de los trabajos cuya aplicación tendrá repercusiones para la nueva administración, como la participación en la elaboración de la iniciativa de la Ley de Ingresos y el proyecto de Presupuesto de Egresos de la Federación, así como otras actividades durante la etapa de transición.</t>
        </r>
      </text>
    </comment>
    <comment ref="B193" authorId="1">
      <text>
        <r>
          <rPr>
            <b/>
            <sz val="12"/>
            <color indexed="81"/>
            <rFont val="Arial"/>
            <family val="2"/>
          </rPr>
          <t xml:space="preserve">Asignaciones destinadas en forma directa o indirecta a los sectores públicos, privado y externo, organismos y empresas paraestatales y apoyos como parte de su política económica y social, de acuerdo con las estrategias y prioridades de desarrollo para el sostenimiento y desempeño de sus actividades.
</t>
        </r>
      </text>
    </comment>
    <comment ref="B194" authorId="1">
      <text>
        <r>
          <rPr>
            <b/>
            <sz val="12"/>
            <color indexed="81"/>
            <rFont val="Arial"/>
            <family val="2"/>
          </rPr>
          <t>Asignaciones destinadas, en su caso, a los entes públicos contenidos en el Presupuesto de Egresos con el objeto de sufragar gastos inherentes a sus atribuciones.</t>
        </r>
        <r>
          <rPr>
            <sz val="12"/>
            <color indexed="81"/>
            <rFont val="Arial"/>
            <family val="2"/>
          </rPr>
          <t xml:space="preserve">
</t>
        </r>
      </text>
    </comment>
    <comment ref="B195" authorId="1">
      <text>
        <r>
          <rPr>
            <b/>
            <sz val="12"/>
            <color indexed="81"/>
            <rFont val="Arial"/>
            <family val="2"/>
          </rPr>
          <t>Asignaciones presupuestarias destinadas al Poder Ejecutivo, con el objeto de financiar gastos inherentes a sus atribuciones.</t>
        </r>
        <r>
          <rPr>
            <sz val="12"/>
            <color indexed="81"/>
            <rFont val="Arial"/>
            <family val="2"/>
          </rPr>
          <t xml:space="preserve">
</t>
        </r>
      </text>
    </comment>
    <comment ref="B196" authorId="1">
      <text>
        <r>
          <rPr>
            <b/>
            <sz val="12"/>
            <color indexed="81"/>
            <rFont val="Arial"/>
            <family val="2"/>
          </rPr>
          <t>Asignaciones presupuestarias destinadas al Poder Legislativo, con el objeto de financiar gastos inherentes a sus atribuciones.</t>
        </r>
        <r>
          <rPr>
            <sz val="12"/>
            <color indexed="81"/>
            <rFont val="Arial"/>
            <family val="2"/>
          </rPr>
          <t xml:space="preserve">
</t>
        </r>
      </text>
    </comment>
    <comment ref="B197" authorId="1">
      <text>
        <r>
          <rPr>
            <b/>
            <sz val="12"/>
            <color indexed="81"/>
            <rFont val="Arial"/>
            <family val="2"/>
          </rPr>
          <t>Asignaciones presupuestarias destinadas al Poder Judicial, con el objeto de financiar gastos inherentes a sus atribuciones.</t>
        </r>
        <r>
          <rPr>
            <sz val="12"/>
            <color indexed="81"/>
            <rFont val="Arial"/>
            <family val="2"/>
          </rPr>
          <t xml:space="preserve">
</t>
        </r>
      </text>
    </comment>
    <comment ref="B198" authorId="1">
      <text>
        <r>
          <rPr>
            <b/>
            <sz val="12"/>
            <color indexed="81"/>
            <rFont val="Arial"/>
            <family val="2"/>
          </rPr>
          <t>Asignaciones presupuestarias destinadas a Órganos Autónomos, con el objeto de financiar gastos inherentes a sus atribuciones.</t>
        </r>
        <r>
          <rPr>
            <sz val="12"/>
            <color indexed="81"/>
            <rFont val="Arial"/>
            <family val="2"/>
          </rPr>
          <t xml:space="preserve">
</t>
        </r>
      </text>
    </comment>
    <comment ref="B199" authorId="1">
      <text>
        <r>
          <rPr>
            <b/>
            <sz val="12"/>
            <color indexed="81"/>
            <rFont val="Arial"/>
            <family val="2"/>
          </rPr>
          <t>Asignaciones internas, que no implican las contraprestaciones de bienes o servicios, destinadas a entidades paraestatales no empresariales y no financieras,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0" authorId="1">
      <text>
        <r>
          <rPr>
            <b/>
            <sz val="12"/>
            <color indexed="81"/>
            <rFont val="Arial"/>
            <family val="2"/>
          </rPr>
          <t>Asignaciones internas, que no implican la contraprestación de bienes o servicios, destinada a entidades paraestatales empresariales y no financieras,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1" authorId="1">
      <text>
        <r>
          <rPr>
            <b/>
            <sz val="12"/>
            <color indexed="81"/>
            <rFont val="Arial"/>
            <family val="2"/>
          </rPr>
          <t>Asignaciones internas, que no implican la contraprestación de bienes o servicios, destinada a fideicomisos públicos empresariales y no financieros, con el objeto de financiar parte de los gastos inherentes a sus funciones. Estos fideicomisos producen bienes y servicios para el mercado a precios económicamente significativos con relación a sus costos de producción.</t>
        </r>
        <r>
          <rPr>
            <sz val="12"/>
            <color indexed="81"/>
            <rFont val="Arial"/>
            <family val="2"/>
          </rPr>
          <t xml:space="preserve">
</t>
        </r>
      </text>
    </comment>
    <comment ref="B202" authorId="1">
      <text>
        <r>
          <rPr>
            <b/>
            <sz val="12"/>
            <color indexed="81"/>
            <rFont val="Arial"/>
            <family val="2"/>
          </rPr>
          <t>Asignaciones internas, que no implican la contraprestación de bienes o servicios, destinada a instituciones públicas financieras,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3" authorId="1">
      <text>
        <r>
          <rPr>
            <b/>
            <sz val="12"/>
            <color indexed="81"/>
            <rFont val="Arial"/>
            <family val="2"/>
          </rPr>
          <t>Asignaciones internas, que no implican la contraprestación de bienes o servicios, destinada a fideicomisos públicos financieros, con el objeto de financiar gastos inherentes a sus funciones. Estos fideicomisos realizan labores de intermediación financiera o actividades financieras auxiliares relacionadas con la misma.</t>
        </r>
        <r>
          <rPr>
            <sz val="12"/>
            <color indexed="81"/>
            <rFont val="Arial"/>
            <family val="2"/>
          </rPr>
          <t xml:space="preserve">
</t>
        </r>
      </text>
    </comment>
    <comment ref="B204" authorId="1">
      <text>
        <r>
          <rPr>
            <b/>
            <sz val="12"/>
            <color indexed="81"/>
            <rFont val="Arial"/>
            <family val="2"/>
          </rPr>
          <t>Asignaciones destinadas, en su caso, a entes públicos, otorgados por otros, con el objeto de sufragar gastos inherentes a sus atribuciones.</t>
        </r>
        <r>
          <rPr>
            <sz val="12"/>
            <color indexed="81"/>
            <rFont val="Arial"/>
            <family val="2"/>
          </rPr>
          <t xml:space="preserve">
</t>
        </r>
      </text>
    </comment>
    <comment ref="B205" authorId="1">
      <text>
        <r>
          <rPr>
            <b/>
            <sz val="12"/>
            <color indexed="81"/>
            <rFont val="Arial"/>
            <family val="2"/>
          </rPr>
          <t>Asignaciones a entidades, que no presuponen la contraprestación de bienes o servicios, destinada a entidades paraestatales no empresariales y no financieras de control presupuestario indirecto,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mercados; financian sus actividades principalmente mediante impuestos y/o transferencias que reciben de otros sectores gubernamentales; distribuyen sus productos gratuitamente o a precios económicamente no significativos con relación a sus costos de producción.</t>
        </r>
        <r>
          <rPr>
            <sz val="12"/>
            <color indexed="81"/>
            <rFont val="Arial"/>
            <family val="2"/>
          </rPr>
          <t xml:space="preserve">
</t>
        </r>
      </text>
    </comment>
    <comment ref="B206" authorId="1">
      <text>
        <r>
          <rPr>
            <b/>
            <sz val="12"/>
            <color indexed="81"/>
            <rFont val="Arial"/>
            <family val="2"/>
          </rPr>
          <t>Asignaciones internas, que no suponen la contraprestación de bienes o servicios, destinada a entidades paraestatales empresariales y no financieras de control presupuestario indirecto, con el objeto de financiar parte de los gastos inherentes a sus funciones. Estas entidades producen bienes y servicios para el mercado a precios económicamente significativos con relación a sus costos de producción.</t>
        </r>
        <r>
          <rPr>
            <sz val="12"/>
            <color indexed="81"/>
            <rFont val="Arial"/>
            <family val="2"/>
          </rPr>
          <t xml:space="preserve">
</t>
        </r>
      </text>
    </comment>
    <comment ref="B207" authorId="1">
      <text>
        <r>
          <rPr>
            <b/>
            <sz val="12"/>
            <color indexed="81"/>
            <rFont val="Arial"/>
            <family val="2"/>
          </rPr>
          <t>Asignaciones internas que no suponen la contraprestación de bienes o servicios, destinada a instituciones públicas financieras de control presupuestario indirecto, para financiar parte de los gastos inherentes a sus funciones. Estas entidades realizan labores de intermediación financiera o actividades financieras auxiliares relacionadas con la misma. Comprende las instituciones públicas monetarias y las instituciones financieras no monetarias.</t>
        </r>
        <r>
          <rPr>
            <sz val="12"/>
            <color indexed="81"/>
            <rFont val="Arial"/>
            <family val="2"/>
          </rPr>
          <t xml:space="preserve">
</t>
        </r>
      </text>
    </comment>
    <comment ref="B208" authorId="1">
      <text>
        <r>
          <rPr>
            <b/>
            <sz val="12"/>
            <color indexed="81"/>
            <rFont val="Arial"/>
            <family val="2"/>
          </rPr>
          <t>Asignaciones que no suponen la contraprestación de bienes o servicios, destinados a favor de los estados, municipios y Distrito Federal, con la finalidad de apoyarlos en sus funciones y que no corresponden a conceptos incluidos en el Capítulo 8000 Participaciones y Aportaciones.</t>
        </r>
        <r>
          <rPr>
            <sz val="12"/>
            <color indexed="81"/>
            <rFont val="Arial"/>
            <family val="2"/>
          </rPr>
          <t xml:space="preserve">
</t>
        </r>
      </text>
    </comment>
    <comment ref="B209" authorId="1">
      <text>
        <r>
          <rPr>
            <b/>
            <sz val="12"/>
            <color indexed="81"/>
            <rFont val="Arial"/>
            <family val="2"/>
          </rPr>
          <t>Asignaciones que no suponen la contraprestación de bienes o servicios, que se otorgan a fideicomisos de entidades federativas y municipios para que ejecuten acciones que se les han encomendado.</t>
        </r>
        <r>
          <rPr>
            <sz val="12"/>
            <color indexed="81"/>
            <rFont val="Arial"/>
            <family val="2"/>
          </rPr>
          <t xml:space="preserve">
</t>
        </r>
      </text>
    </comment>
    <comment ref="B210" authorId="1">
      <text>
        <r>
          <rPr>
            <b/>
            <sz val="12"/>
            <color indexed="81"/>
            <rFont val="Arial"/>
            <family val="2"/>
          </rPr>
          <t>Asignaciones que se otorgan para el desarrollo de actividades prioritarias de interés general a través de los entes públicos a los diferentes sectores de la sociedad, con el propósito de: apoyar sus operaciones; mantener los niveles en los precios; apoyar el consumo, la distribución y comercialización de los bienes; motivar la inversión; cubrir impactos financieros; promover la innovación tecnológica; así como para el fomento de las actividades agropecuarias, industriales o de servicios.</t>
        </r>
        <r>
          <rPr>
            <sz val="12"/>
            <color indexed="81"/>
            <rFont val="Arial"/>
            <family val="2"/>
          </rPr>
          <t xml:space="preserve">
</t>
        </r>
      </text>
    </comment>
    <comment ref="B211" authorId="1">
      <text>
        <r>
          <rPr>
            <b/>
            <sz val="12"/>
            <color indexed="81"/>
            <rFont val="Arial"/>
            <family val="2"/>
          </rPr>
          <t>Asignaciones destinadas a promover y fomentar la producción y transformación de bienes y servicios.</t>
        </r>
        <r>
          <rPr>
            <sz val="12"/>
            <color indexed="81"/>
            <rFont val="Arial"/>
            <family val="2"/>
          </rPr>
          <t xml:space="preserve">
</t>
        </r>
      </text>
    </comment>
    <comment ref="B212" authorId="1">
      <text>
        <r>
          <rPr>
            <b/>
            <sz val="12"/>
            <color indexed="81"/>
            <rFont val="Arial"/>
            <family val="2"/>
          </rPr>
          <t>Asignaciones destinadas a las empresas para promover la comercialización y distribución de los bienes y servicios básicos.</t>
        </r>
        <r>
          <rPr>
            <sz val="12"/>
            <color indexed="81"/>
            <rFont val="Arial"/>
            <family val="2"/>
          </rPr>
          <t xml:space="preserve">
</t>
        </r>
      </text>
    </comment>
    <comment ref="B213" authorId="1">
      <text>
        <r>
          <rPr>
            <b/>
            <sz val="12"/>
            <color indexed="81"/>
            <rFont val="Arial"/>
            <family val="2"/>
          </rPr>
          <t>Asignaciones destinadas a las empresas para mantener y promover la inversión de los sectores social y privado en actividades económicas estratégicas.</t>
        </r>
        <r>
          <rPr>
            <sz val="12"/>
            <color indexed="81"/>
            <rFont val="Arial"/>
            <family val="2"/>
          </rPr>
          <t xml:space="preserve">
</t>
        </r>
      </text>
    </comment>
    <comment ref="B214" authorId="1">
      <text>
        <r>
          <rPr>
            <b/>
            <sz val="12"/>
            <color indexed="81"/>
            <rFont val="Arial"/>
            <family val="2"/>
          </rPr>
          <t>Asignaciones destinadas a las empresas para promover la prestación de servicios públicos.</t>
        </r>
        <r>
          <rPr>
            <sz val="12"/>
            <color indexed="81"/>
            <rFont val="Arial"/>
            <family val="2"/>
          </rPr>
          <t xml:space="preserve">
</t>
        </r>
      </text>
    </comment>
    <comment ref="B215" authorId="1">
      <text>
        <r>
          <rPr>
            <b/>
            <sz val="12"/>
            <color indexed="81"/>
            <rFont val="Arial"/>
            <family val="2"/>
          </rPr>
          <t>Asignaciones destinadas a las instituciones financieras para cubrir los diferenciales generados en las operaciones financieras realizadas para el desarrollo y fomento de actividades prioritarias; mediante la aplicación de tasas preferenciales en los créditos otorgados, cuando el fondeo se realiza a tasas de mercado.</t>
        </r>
        <r>
          <rPr>
            <sz val="12"/>
            <color indexed="81"/>
            <rFont val="Arial"/>
            <family val="2"/>
          </rPr>
          <t xml:space="preserve">
</t>
        </r>
      </text>
    </comment>
    <comment ref="B216" authorId="1">
      <text>
        <r>
          <rPr>
            <b/>
            <sz val="12"/>
            <color indexed="81"/>
            <rFont val="Arial"/>
            <family val="2"/>
          </rPr>
          <t>Asignaciones destinadas a otorgar subsidios a través de sociedades hipotecarias, fondos y fideicomisos, para la construcción y adquisición de vivienda, preferentemente a tasas de interés social.</t>
        </r>
        <r>
          <rPr>
            <sz val="12"/>
            <color indexed="81"/>
            <rFont val="Arial"/>
            <family val="2"/>
          </rPr>
          <t xml:space="preserve">
</t>
        </r>
      </text>
    </comment>
    <comment ref="B217" authorId="1">
      <text>
        <r>
          <rPr>
            <b/>
            <sz val="12"/>
            <color indexed="81"/>
            <rFont val="Arial"/>
            <family val="2"/>
          </rPr>
          <t>Asignaciones destinadas a las empresas para mantener un menor nivel en los precios de bienes y servicios de consumo básico que distribuyen los sectores económicos.</t>
        </r>
        <r>
          <rPr>
            <sz val="12"/>
            <color indexed="81"/>
            <rFont val="Arial"/>
            <family val="2"/>
          </rPr>
          <t xml:space="preserve">
</t>
        </r>
      </text>
    </comment>
    <comment ref="B218" authorId="1">
      <text>
        <r>
          <rPr>
            <b/>
            <sz val="12"/>
            <color indexed="81"/>
            <rFont val="Arial"/>
            <family val="2"/>
          </rPr>
          <t>Asignaciones destinadas a favor de entidades federativas y municipios con la finalidad de apoyarlos en su fortalecimiento financiero y, en caso de desastres naturales o contingencias económicas, así como para dar cumplimiento a convenios suscritos.</t>
        </r>
        <r>
          <rPr>
            <sz val="12"/>
            <color indexed="81"/>
            <rFont val="Arial"/>
            <family val="2"/>
          </rPr>
          <t xml:space="preserve">
</t>
        </r>
      </text>
    </comment>
    <comment ref="B219" authorId="1">
      <text>
        <r>
          <rPr>
            <b/>
            <sz val="12"/>
            <color indexed="81"/>
            <rFont val="Arial"/>
            <family val="2"/>
          </rPr>
          <t>Asignaciones otorgadas para el desarrollo de actividades prioritarias de interés general a través de los entes públicos a los diferentes sectores de la sociedad, cuyo objeto no haya sido considerado en las partidas anteriores de este concepto.</t>
        </r>
        <r>
          <rPr>
            <sz val="12"/>
            <color indexed="81"/>
            <rFont val="Arial"/>
            <family val="2"/>
          </rPr>
          <t xml:space="preserve">
</t>
        </r>
      </text>
    </comment>
    <comment ref="B220" authorId="1">
      <text>
        <r>
          <rPr>
            <b/>
            <sz val="12"/>
            <color indexed="81"/>
            <rFont val="Arial"/>
            <family val="2"/>
          </rPr>
          <t>Asignaciones que los entes públicos otorgan a personas, instituciones y diversos sectores de la población para propósitos sociales.</t>
        </r>
        <r>
          <rPr>
            <sz val="12"/>
            <color indexed="81"/>
            <rFont val="Arial"/>
            <family val="2"/>
          </rPr>
          <t xml:space="preserve">
</t>
        </r>
      </text>
    </comment>
    <comment ref="B221" authorId="1">
      <text>
        <r>
          <rPr>
            <b/>
            <sz val="12"/>
            <color indexed="81"/>
            <rFont val="Arial"/>
            <family val="2"/>
          </rPr>
          <t>Asignaciones destinadas al auxilio o ayudas especiales que no revisten carácter permanente, que los entes públicos otorgan a personas u hogares para propósitos sociales.</t>
        </r>
        <r>
          <rPr>
            <sz val="12"/>
            <color indexed="81"/>
            <rFont val="Arial"/>
            <family val="2"/>
          </rPr>
          <t xml:space="preserve">
</t>
        </r>
      </text>
    </comment>
    <comment ref="B222" authorId="1">
      <text>
        <r>
          <rPr>
            <b/>
            <sz val="12"/>
            <color indexed="81"/>
            <rFont val="Arial"/>
            <family val="2"/>
          </rPr>
          <t>Asignaciones destinadas a becas y otras ayudas para programas de formación o capacitación acordadas con personas.</t>
        </r>
        <r>
          <rPr>
            <sz val="12"/>
            <color indexed="81"/>
            <rFont val="Arial"/>
            <family val="2"/>
          </rPr>
          <t xml:space="preserve">
</t>
        </r>
      </text>
    </comment>
    <comment ref="B223" authorId="1">
      <text>
        <r>
          <rPr>
            <b/>
            <sz val="12"/>
            <color indexed="81"/>
            <rFont val="Arial"/>
            <family val="2"/>
          </rPr>
          <t>Asignaciones destinadas para la atención de gastos corrientes de establecimientos de enseñanza.</t>
        </r>
      </text>
    </comment>
    <comment ref="B224" authorId="1">
      <text>
        <r>
          <rPr>
            <b/>
            <sz val="12"/>
            <color indexed="81"/>
            <rFont val="Arial"/>
            <family val="2"/>
          </rPr>
          <t>Asignaciones destinadas al desarrollo de actividades científicas o académicas. Incluye las erogaciones corrientes de los investigadores.</t>
        </r>
        <r>
          <rPr>
            <sz val="12"/>
            <color indexed="81"/>
            <rFont val="Arial"/>
            <family val="2"/>
          </rPr>
          <t xml:space="preserve">
</t>
        </r>
      </text>
    </comment>
    <comment ref="B225" authorId="1">
      <text>
        <r>
          <rPr>
            <b/>
            <sz val="12"/>
            <color indexed="81"/>
            <rFont val="Arial"/>
            <family val="2"/>
          </rPr>
          <t>Asignaciones destinadas al auxilio y estímulo de acciones realizadas por instituciones sin fines de lucro que contribuyan a la consecución de los objetivos del ente público otorgante.</t>
        </r>
        <r>
          <rPr>
            <sz val="12"/>
            <color indexed="81"/>
            <rFont val="Arial"/>
            <family val="2"/>
          </rPr>
          <t xml:space="preserve">
</t>
        </r>
      </text>
    </comment>
    <comment ref="B226" authorId="1">
      <text>
        <r>
          <rPr>
            <b/>
            <sz val="12"/>
            <color indexed="81"/>
            <rFont val="Arial"/>
            <family val="2"/>
          </rPr>
          <t>Asignaciones destinadas a promover el cooperativismo.</t>
        </r>
        <r>
          <rPr>
            <sz val="12"/>
            <color indexed="81"/>
            <rFont val="Arial"/>
            <family val="2"/>
          </rPr>
          <t xml:space="preserve">
</t>
        </r>
      </text>
    </comment>
    <comment ref="B227" authorId="1">
      <text>
        <r>
          <rPr>
            <b/>
            <sz val="12"/>
            <color indexed="81"/>
            <rFont val="Arial"/>
            <family val="2"/>
          </rPr>
          <t>Asignaciones destinadas a cubrir erogaciones que realizan los institutos electorales a los partidos políticos.</t>
        </r>
        <r>
          <rPr>
            <sz val="12"/>
            <color indexed="81"/>
            <rFont val="Arial"/>
            <family val="2"/>
          </rPr>
          <t xml:space="preserve">
</t>
        </r>
      </text>
    </comment>
    <comment ref="B228" authorId="1">
      <text>
        <r>
          <rPr>
            <b/>
            <sz val="12"/>
            <color indexed="81"/>
            <rFont val="Arial"/>
            <family val="2"/>
          </rPr>
          <t>Asignaciones destinadas a atender a la población por contingencias y desastres naturales, así como las actividades relacionadas con su prevención, operación y supervisión.</t>
        </r>
        <r>
          <rPr>
            <sz val="12"/>
            <color indexed="81"/>
            <rFont val="Arial"/>
            <family val="2"/>
          </rPr>
          <t xml:space="preserve">
</t>
        </r>
      </text>
    </comment>
    <comment ref="B229" authorId="1">
      <text>
        <r>
          <rPr>
            <b/>
            <sz val="12"/>
            <color indexed="81"/>
            <rFont val="Arial"/>
            <family val="2"/>
          </rPr>
          <t>Asignaciones para el pago a pensionistas y jubilados o a sus familiares,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0" authorId="1">
      <text>
        <r>
          <rPr>
            <b/>
            <sz val="12"/>
            <color indexed="81"/>
            <rFont val="Arial"/>
            <family val="2"/>
          </rPr>
          <t>Asignaciones para el pago a pensionistas o a sus familiares, que cubre el Gobierno Federal, Estatal y Municipal, o bien el Instituto de Seguridad Social correspondiente, conforme al régimen legal establecido, así como los pagos adicionales derivados de compromisos contractuales a personal retirado.</t>
        </r>
      </text>
    </comment>
    <comment ref="B231" authorId="1">
      <text>
        <r>
          <rPr>
            <b/>
            <sz val="12"/>
            <color indexed="81"/>
            <rFont val="Arial"/>
            <family val="2"/>
          </rPr>
          <t>Asignaciones para el pago a jubilados, que cubre el Gobierno Federal, Estatal y Municipal, o bien el Instituto de Seguridad Social correspondiente, conforme al régimen legal establecido, así como los pagos adicionales derivados de compromisos contractuales a personal retirado.</t>
        </r>
        <r>
          <rPr>
            <sz val="12"/>
            <color indexed="81"/>
            <rFont val="Arial"/>
            <family val="2"/>
          </rPr>
          <t xml:space="preserve">
</t>
        </r>
      </text>
    </comment>
    <comment ref="B232" authorId="1">
      <text>
        <r>
          <rPr>
            <b/>
            <sz val="12"/>
            <color indexed="81"/>
            <rFont val="Arial"/>
            <family val="2"/>
          </rPr>
          <t>Asignaciones destinadas a cubrir erogaciones que no estén consideradas en las partidas anteriores de este concepto como son: el pago de sumas aseguradas y prestaciones económicas no consideradas en los conceptos anteriores.</t>
        </r>
        <r>
          <rPr>
            <sz val="12"/>
            <color indexed="81"/>
            <rFont val="Arial"/>
            <family val="2"/>
          </rPr>
          <t xml:space="preserve">
</t>
        </r>
      </text>
    </comment>
    <comment ref="B233" authorId="1">
      <text>
        <r>
          <rPr>
            <b/>
            <sz val="12"/>
            <color indexed="81"/>
            <rFont val="Arial"/>
            <family val="2"/>
          </rPr>
          <t>Asignaciones que se otorgan a fideicomisos, mandatos y otros análogos para que por cuenta de los entes públicos ejecuten acciones que éstos les han encomendado.</t>
        </r>
        <r>
          <rPr>
            <sz val="12"/>
            <color indexed="81"/>
            <rFont val="Arial"/>
            <family val="2"/>
          </rPr>
          <t xml:space="preserve">
</t>
        </r>
      </text>
    </comment>
    <comment ref="B234" authorId="1">
      <text>
        <r>
          <rPr>
            <b/>
            <sz val="12"/>
            <color indexed="81"/>
            <rFont val="Arial"/>
            <family val="2"/>
          </rPr>
          <t>Asignaciones que no suponen la contraprestación de bienes o servicios que se otorgan a fideicomisos del Poder Ejecutivo no incluidos en el Presupuesto de Egresos para que por cuenta de los entes públicos ejecuten acciones que éstos les han encomendado.</t>
        </r>
        <r>
          <rPr>
            <sz val="12"/>
            <color indexed="81"/>
            <rFont val="Arial"/>
            <family val="2"/>
          </rPr>
          <t xml:space="preserve">
</t>
        </r>
      </text>
    </comment>
    <comment ref="B235" authorId="1">
      <text>
        <r>
          <rPr>
            <b/>
            <sz val="12"/>
            <color indexed="81"/>
            <rFont val="Arial"/>
            <family val="2"/>
          </rPr>
          <t>Asignaciones que no suponen la contraprestación de bienes o servicios que se otorgan a fideicomisos del Poder Legislativo no incluidos en el Presupuesto de Egresos para que por cuenta de los entes públicos ejecuten acciones que éstos les han encomendado.</t>
        </r>
        <r>
          <rPr>
            <sz val="12"/>
            <color indexed="81"/>
            <rFont val="Arial"/>
            <family val="2"/>
          </rPr>
          <t xml:space="preserve">
</t>
        </r>
      </text>
    </comment>
    <comment ref="B236" authorId="1">
      <text>
        <r>
          <rPr>
            <b/>
            <sz val="12"/>
            <color indexed="81"/>
            <rFont val="Arial"/>
            <family val="2"/>
          </rPr>
          <t>Asignaciones que no suponen la contraprestación de bienes o servicios que se otorgan a Fideicomisos del Poder Judicial no incluidos en el Presupuesto de Egresos para que por cuenta de los entes públicos ejecuten acciones que éstos les han encomendado.</t>
        </r>
        <r>
          <rPr>
            <sz val="12"/>
            <color indexed="81"/>
            <rFont val="Arial"/>
            <family val="2"/>
          </rPr>
          <t xml:space="preserve">
</t>
        </r>
      </text>
    </comment>
    <comment ref="B237" authorId="1">
      <text>
        <r>
          <rPr>
            <b/>
            <sz val="12"/>
            <color indexed="81"/>
            <rFont val="Arial"/>
            <family val="2"/>
          </rPr>
          <t>Asignaciones internas, que no suponen la contraprestación de bienes o servicios, destinada a fideicomisos no empresariales y no financieros, con el objeto de financiar gastos inherentes a sus funciones. Estas entidades cuentan con personalidad jurídica propia y en general se les asignó la responsabilidad de proveer bienes y servicios a la comunidad en su conjunto o a los hogares individualmente en términos no de mercado.</t>
        </r>
      </text>
    </comment>
    <comment ref="B238" authorId="1">
      <text>
        <r>
          <rPr>
            <b/>
            <sz val="12"/>
            <color indexed="81"/>
            <rFont val="Arial"/>
            <family val="2"/>
          </rPr>
          <t>Asignaciones internas, que no suponen la contraprestación de bienes o servicios, destinada a fideicomisos empresariales y no financieros, con el objeto de financiar parte de los gastos inherentes a sus funciones.</t>
        </r>
        <r>
          <rPr>
            <sz val="12"/>
            <color indexed="81"/>
            <rFont val="Arial"/>
            <family val="2"/>
          </rPr>
          <t xml:space="preserve">
</t>
        </r>
      </text>
    </comment>
    <comment ref="B239" authorId="1">
      <text>
        <r>
          <rPr>
            <b/>
            <sz val="12"/>
            <color indexed="81"/>
            <rFont val="Arial"/>
            <family val="2"/>
          </rPr>
          <t>Asignaciones internas, que no suponen la contraprestación de bienes o servicios, destinada a fideicomisos públicos financieros, para financiar parte de los gastos inherentes a sus funciones. Estas entidades realizan labores de intermediación financiera o actividades financieras auxiliares relacionadas con la misma.</t>
        </r>
        <r>
          <rPr>
            <sz val="12"/>
            <color indexed="81"/>
            <rFont val="Arial"/>
            <family val="2"/>
          </rPr>
          <t xml:space="preserve">
</t>
        </r>
      </text>
    </comment>
    <comment ref="B240" authorId="1">
      <text>
        <r>
          <rPr>
            <b/>
            <sz val="12"/>
            <color indexed="81"/>
            <rFont val="Arial"/>
            <family val="2"/>
          </rPr>
          <t>Asignaciones destinadas a cubrir las aportaciones de seguridad social que por obligación de ley los entes públicos deben transferir a los organismos de seguridad social en su carácter de responsable solidario, distintas a las consideradas en el capítulo 1000 "Servicios Personales" o en el concepto 4500 "Pensiones y Jubilaciones".</t>
        </r>
        <r>
          <rPr>
            <sz val="12"/>
            <color indexed="81"/>
            <rFont val="Arial"/>
            <family val="2"/>
          </rPr>
          <t xml:space="preserve">
</t>
        </r>
      </text>
    </comment>
    <comment ref="B241" authorId="1">
      <text>
        <r>
          <rPr>
            <b/>
            <sz val="12"/>
            <color indexed="81"/>
            <rFont val="Arial"/>
            <family val="2"/>
          </rPr>
          <t>Asignaciones destinadas a cuotas y aportaciones de seguridad social que aporta el Estado de carácter estatutario y para seguros de retiro, cesantía en edad avanzada y vejez distintas a las consideradas en el capítulo 1000 "Servicos Personales".</t>
        </r>
        <r>
          <rPr>
            <sz val="12"/>
            <color indexed="81"/>
            <rFont val="Arial"/>
            <family val="2"/>
          </rPr>
          <t xml:space="preserve">
</t>
        </r>
      </text>
    </comment>
    <comment ref="B242" authorId="1">
      <text>
        <r>
          <rPr>
            <b/>
            <sz val="12"/>
            <color indexed="81"/>
            <rFont val="Arial"/>
            <family val="2"/>
          </rPr>
          <t>Asignaciones que los entes públicos destinan por causa de utilidad social para otorgar donativos a instituciones no lucrativas destinadas a actividades educativas, culturales, de salud, de investigación científica, de aplicación de nuevas tecnologías o de beneficiencia, en términos de las disposiciones aplicables.</t>
        </r>
        <r>
          <rPr>
            <sz val="12"/>
            <color indexed="81"/>
            <rFont val="Arial"/>
            <family val="2"/>
          </rPr>
          <t xml:space="preserve">
</t>
        </r>
      </text>
    </comment>
    <comment ref="B243" authorId="1">
      <text>
        <r>
          <rPr>
            <b/>
            <sz val="12"/>
            <color indexed="81"/>
            <rFont val="Arial"/>
            <family val="2"/>
          </rPr>
          <t>Asignaciones destinadas a instituciones privadas que desarrollen actividades sociales, culturales, de beneficiencia o sanitarias sin fines de lucro, para la continuación de su labor social. Incluye las asignaciones en dinero o en especie destinadas a instituciones, tales como: escuelas, institutos, universidades, centros de investigación, hospitales, museos, fundaciones, entre otros.</t>
        </r>
        <r>
          <rPr>
            <sz val="12"/>
            <color indexed="81"/>
            <rFont val="Arial"/>
            <family val="2"/>
          </rPr>
          <t xml:space="preserve">
</t>
        </r>
      </text>
    </comment>
    <comment ref="B244" authorId="1">
      <text>
        <r>
          <rPr>
            <b/>
            <sz val="12"/>
            <color indexed="81"/>
            <rFont val="Arial"/>
            <family val="2"/>
          </rPr>
          <t>Asignaciones que los entes públicos otorgan, en los términos del Presupuesto de Egresos y las demás disposiciones aplicables, por concepto de donativos en dinero y donaciones en especie a favor de las entidades federativas o sus municipios para contribuir a la consecución de objetivos de beneficio social y cultural.</t>
        </r>
        <r>
          <rPr>
            <sz val="12"/>
            <color indexed="81"/>
            <rFont val="Arial"/>
            <family val="2"/>
          </rPr>
          <t xml:space="preserve">
</t>
        </r>
      </text>
    </comment>
    <comment ref="B245" authorId="1">
      <text>
        <r>
          <rPr>
            <b/>
            <sz val="12"/>
            <color indexed="81"/>
            <rFont val="Arial"/>
            <family val="2"/>
          </rPr>
          <t>Asignaciones que los entes públicos otorgan, en los términos del Presupuesto de Egresos y las demás disposiciones aplicables, por concepto de donativos en dinero y donaciones en especie a favor de fideicomisos privados, que desarrollen actividades administrativas, sociales, culturales, de beneficiencia o sanitarias, para la continuación de su labor social.</t>
        </r>
        <r>
          <rPr>
            <sz val="12"/>
            <color indexed="81"/>
            <rFont val="Arial"/>
            <family val="2"/>
          </rPr>
          <t xml:space="preserve">
</t>
        </r>
      </text>
    </comment>
    <comment ref="B246" authorId="1">
      <text>
        <r>
          <rPr>
            <b/>
            <sz val="12"/>
            <color indexed="81"/>
            <rFont val="Arial"/>
            <family val="2"/>
          </rPr>
          <t>Asignaciones que los entes públicos otorgan en los términos del Presupuesto de Egreso y las demás disposiciones aplicables, por concepto de donativos en dinero y donaciones en especie a favor de fideicomisos constituidos por las entidades federativas, que desarrollen actividades administrativas, sociales, culturales, de beneficiencia o sanitarias, para la continuación de su labor social.</t>
        </r>
        <r>
          <rPr>
            <sz val="12"/>
            <color indexed="81"/>
            <rFont val="Arial"/>
            <family val="2"/>
          </rPr>
          <t xml:space="preserve">
</t>
        </r>
      </text>
    </comment>
    <comment ref="B247" authorId="1">
      <text>
        <r>
          <rPr>
            <b/>
            <sz val="12"/>
            <color indexed="81"/>
            <rFont val="Arial"/>
            <family val="2"/>
          </rPr>
          <t>Asignaciones que los entes públicos otorgan, en los términos del Presupuesto de Egreso y las demás disposiciones aplicables, por concepto de donativos en dinero y donaciones en especie a favor de instituciones internacionales gubernamentales o privadas sin fines de lucro que contribuyan a la consecución de objetivos de beneficio social y cultural.</t>
        </r>
        <r>
          <rPr>
            <sz val="12"/>
            <color indexed="81"/>
            <rFont val="Arial"/>
            <family val="2"/>
          </rPr>
          <t xml:space="preserve">
</t>
        </r>
      </text>
    </comment>
    <comment ref="B248" authorId="1">
      <text>
        <r>
          <rPr>
            <b/>
            <sz val="12"/>
            <color indexed="81"/>
            <rFont val="Arial"/>
            <family val="2"/>
          </rPr>
          <t>Asignaciones que se otorgan para cubrir cuotas y aportaciones a instituciones y órganos internacionales. Derivadas de acuerdos, convenios o tratados celebrados por los entes públicos.</t>
        </r>
        <r>
          <rPr>
            <sz val="12"/>
            <color indexed="81"/>
            <rFont val="Arial"/>
            <family val="2"/>
          </rPr>
          <t xml:space="preserve">
</t>
        </r>
      </text>
    </comment>
    <comment ref="B249" authorId="1">
      <text>
        <r>
          <rPr>
            <b/>
            <sz val="12"/>
            <color indexed="81"/>
            <rFont val="Arial"/>
            <family val="2"/>
          </rPr>
          <t>Asignaciones que no suponen la contraprestación de bienes o servicios, se otorgan para cubrir cuotas y aportaciones a gobiernos extranjeros, derivadas de acuerdos, convenios o tratados celebrados por los entes públicos.</t>
        </r>
        <r>
          <rPr>
            <sz val="12"/>
            <color indexed="81"/>
            <rFont val="Arial"/>
            <family val="2"/>
          </rPr>
          <t xml:space="preserve">
</t>
        </r>
      </text>
    </comment>
    <comment ref="B250" authorId="1">
      <text>
        <r>
          <rPr>
            <b/>
            <sz val="12"/>
            <color indexed="81"/>
            <rFont val="Arial"/>
            <family val="2"/>
          </rPr>
          <t>Asignaciones que no suponen la contraprestación de bienes o servicios, se otorgan para cubrir cuotas y aportaciones a organismos internacionales, derivadas de acuerdos, convenios o tratados celebrados por los entes públicos.</t>
        </r>
        <r>
          <rPr>
            <sz val="12"/>
            <color indexed="81"/>
            <rFont val="Arial"/>
            <family val="2"/>
          </rPr>
          <t xml:space="preserve">
</t>
        </r>
      </text>
    </comment>
    <comment ref="B251" authorId="1">
      <text>
        <r>
          <rPr>
            <b/>
            <sz val="12"/>
            <color indexed="81"/>
            <rFont val="Arial"/>
            <family val="2"/>
          </rPr>
          <t>Asignaciones que no suponen la contraprestación de bienes o servicios, se otorgan para cubrir cuotas y aportaciones al sector privado externo, derivadas de acuerdos, convenios o tratados celebrados por los entes públicos.</t>
        </r>
        <r>
          <rPr>
            <sz val="12"/>
            <color indexed="81"/>
            <rFont val="Arial"/>
            <family val="2"/>
          </rPr>
          <t xml:space="preserve">
</t>
        </r>
      </text>
    </comment>
    <comment ref="B252" authorId="1">
      <text>
        <r>
          <rPr>
            <b/>
            <sz val="12"/>
            <color indexed="81"/>
            <rFont val="Arial"/>
            <family val="2"/>
          </rPr>
          <t>Agrupa las asignaciones destinadas a la adquisición de toda clase de bienes muebles e inmuebles requeridos en el desempeño de las actividades de los entes públicos. Incluye los pagos por adjudicación, expropiación e indemnización de bienes muebles e inmuebles a favor del Gobierno.</t>
        </r>
        <r>
          <rPr>
            <sz val="12"/>
            <color indexed="81"/>
            <rFont val="Arial"/>
            <family val="2"/>
          </rPr>
          <t xml:space="preserve">
</t>
        </r>
      </text>
    </comment>
    <comment ref="B253" authorId="1">
      <text>
        <r>
          <rPr>
            <b/>
            <sz val="12"/>
            <color indexed="81"/>
            <rFont val="Arial"/>
            <family val="2"/>
          </rPr>
          <t>Asignaciones destinadas a la adquisición de toda clase de mobiliario y equipo de administración; bienes informáticos y equipo de cómputo; a bienes artísticos, obras de arte, objetos valiosos y otros elementos coleccionables. Así como también las refacciones y accesorios mayores correspondientes a este concepto. Incluye los pagos por adjudicación, expropiación e indemnización de bienes muebles a favor del Gobierno.</t>
        </r>
        <r>
          <rPr>
            <sz val="12"/>
            <color indexed="81"/>
            <rFont val="Arial"/>
            <family val="2"/>
          </rPr>
          <t xml:space="preserve">
</t>
        </r>
      </text>
    </comment>
    <comment ref="B254" authorId="1">
      <text>
        <r>
          <rPr>
            <b/>
            <sz val="12"/>
            <color indexed="81"/>
            <rFont val="Arial"/>
            <family val="2"/>
          </rPr>
          <t>Asignaciones destinadas a la adquisición de bienes muebles y sistemas modulares que requieran los entes públicos para el desempeño de sus funciones, tales como: estantes, ficheros, percheros, escritorios, sillas, sillones, anaqueles, archiveros, libreros, mesas, pupitres, caballetes, restiradores, entre otros.</t>
        </r>
      </text>
    </comment>
    <comment ref="B255" authorId="1">
      <text>
        <r>
          <rPr>
            <b/>
            <sz val="12"/>
            <color indexed="81"/>
            <rFont val="Arial"/>
            <family val="2"/>
          </rPr>
          <t>Asignaciones destinadas a todo tipo de muebles ensamblados, tapizados, sofás-cama, sillones reclinables, muebles de mimbre, ratán y bejuco y materiales similares, cocinas y sus partes. Excepto muebles de oficina y estantería.</t>
        </r>
        <r>
          <rPr>
            <sz val="12"/>
            <color indexed="81"/>
            <rFont val="Arial"/>
            <family val="2"/>
          </rPr>
          <t xml:space="preserve">
</t>
        </r>
      </text>
    </comment>
    <comment ref="B256" authorId="1">
      <text>
        <r>
          <rPr>
            <b/>
            <sz val="12"/>
            <color indexed="81"/>
            <rFont val="Arial"/>
            <family val="2"/>
          </rPr>
          <t>Asignaciones destinadas a cubrir adquisición de obras y colecciones de carácter histórico y cultural de manera permanente de bienes artísticos y culturales como colecciones de pinturas, esculturas, cuadros, etc.</t>
        </r>
        <r>
          <rPr>
            <sz val="12"/>
            <color indexed="81"/>
            <rFont val="Arial"/>
            <family val="2"/>
          </rPr>
          <t xml:space="preserve">
</t>
        </r>
      </text>
    </comment>
    <comment ref="B257" authorId="1">
      <text>
        <r>
          <rPr>
            <b/>
            <sz val="12"/>
            <color indexed="81"/>
            <rFont val="Arial"/>
            <family val="2"/>
          </rPr>
          <t>Asignaciones destinadas a cubrir la adquisición de bienes producidos de considerable valor que se adquieren y se mantienen como depósitos de valor y no se usan primordialmente para fines de producción o consumo, comprenden: piedras y metales preciosos como diamantes, el oro no monetario, el platino y la plata, que no se pretende utilizar como insumos intermedios en procesos de producción.</t>
        </r>
        <r>
          <rPr>
            <sz val="12"/>
            <color indexed="81"/>
            <rFont val="Arial"/>
            <family val="2"/>
          </rPr>
          <t xml:space="preserve">
</t>
        </r>
      </text>
    </comment>
    <comment ref="B258" authorId="1">
      <text>
        <r>
          <rPr>
            <b/>
            <sz val="12"/>
            <color indexed="81"/>
            <rFont val="Arial"/>
            <family val="2"/>
          </rPr>
          <t>Asignaciones destinadas a la adquisición de equipos y aparatos de uso informático, para el procesamiento electrónico de datos y para el uso de redes, así como sus refacciones y accesorios mayores, tales como: servidores, computadoras, lectoras, terminales, monitores, procesadores, tableros de control, equipos de conectividad, unidades de almacenamiento, impresoras, lectores ópticos y magnéticos, monitores y componentes electrónicos como tarjetas simples o cargadas; circuitos, modem para computadora, fax y teléfono y arneses, entre otras.</t>
        </r>
        <r>
          <rPr>
            <sz val="12"/>
            <color indexed="81"/>
            <rFont val="Arial"/>
            <family val="2"/>
          </rPr>
          <t xml:space="preserve">
</t>
        </r>
      </text>
    </comment>
    <comment ref="B259" authorId="1">
      <text>
        <r>
          <rPr>
            <b/>
            <sz val="12"/>
            <color indexed="81"/>
            <rFont val="Arial"/>
            <family val="2"/>
          </rPr>
          <t>Asignaciones destinadas a la adquisición de equipos propios para el desarrollo de las actividades administrativas, productivas y demás instalaciones de los entes públicos, tales como: máquinas de escribir, sumar, calcular y registrar; equipo de fotocopiadoras, aspiradoras, enceradoras, grabadoras, radios, televisores, microfilmadoras, circuito cerrado de T.V., equipos de detección de fuego, alarma y voceo, lavadoras, hornos de microondas y demás bienes considerados en los activos fijos de los entes públicos. Incluye los utensilios para el servicio de alimentación, cuya adquisición incremente los activos fijos de las mismas.</t>
        </r>
        <r>
          <rPr>
            <sz val="12"/>
            <color indexed="81"/>
            <rFont val="Arial"/>
            <family val="2"/>
          </rPr>
          <t xml:space="preserve">
</t>
        </r>
      </text>
    </comment>
    <comment ref="B260" authorId="1">
      <text>
        <r>
          <rPr>
            <b/>
            <sz val="12"/>
            <color indexed="81"/>
            <rFont val="Arial"/>
            <family val="2"/>
          </rPr>
          <t>Asignaciones destinadas a la adquisición de equipos educacionales y recreativos, tales como: equipos y aparatos audiovisuales, aparatos de gimnasia, proyectores, cámaras fotográficas, entre otros. Incluye refacciones y accesorios mayores correspondientes a este concepto.</t>
        </r>
        <r>
          <rPr>
            <sz val="12"/>
            <color indexed="81"/>
            <rFont val="Arial"/>
            <family val="2"/>
          </rPr>
          <t xml:space="preserve">
</t>
        </r>
      </text>
    </comment>
    <comment ref="B261" authorId="1">
      <text>
        <r>
          <rPr>
            <b/>
            <sz val="12"/>
            <color indexed="81"/>
            <rFont val="Arial"/>
            <family val="2"/>
          </rPr>
          <t>Asignaciones destinadas a la adquisición de equipos, tales como: proyectores, micrófonos, grabadores, televisores, entre otros.</t>
        </r>
        <r>
          <rPr>
            <sz val="12"/>
            <color indexed="81"/>
            <rFont val="Arial"/>
            <family val="2"/>
          </rPr>
          <t xml:space="preserve">
</t>
        </r>
      </text>
    </comment>
    <comment ref="B262" authorId="1">
      <text>
        <r>
          <rPr>
            <b/>
            <sz val="12"/>
            <color indexed="81"/>
            <rFont val="Arial"/>
            <family val="2"/>
          </rPr>
          <t>Asignaciones destinadas a la adquisición de aparatos, tales como: aparatos y equipos de gimnasia y prácticas deportivas, entre otros.</t>
        </r>
        <r>
          <rPr>
            <sz val="12"/>
            <color indexed="81"/>
            <rFont val="Arial"/>
            <family val="2"/>
          </rPr>
          <t xml:space="preserve">
</t>
        </r>
      </text>
    </comment>
    <comment ref="B263" authorId="1">
      <text>
        <r>
          <rPr>
            <b/>
            <sz val="12"/>
            <color indexed="81"/>
            <rFont val="Arial"/>
            <family val="2"/>
          </rPr>
          <t>Asignaciones destinadas a la adquisición de cámaras fotográficas, equipos y accesorios fotográficos y aparatos de proyección y de video, entre otros.</t>
        </r>
        <r>
          <rPr>
            <sz val="12"/>
            <color indexed="81"/>
            <rFont val="Arial"/>
            <family val="2"/>
          </rPr>
          <t xml:space="preserve">
</t>
        </r>
      </text>
    </comment>
    <comment ref="B264" authorId="1">
      <text>
        <r>
          <rPr>
            <b/>
            <sz val="12"/>
            <color indexed="81"/>
            <rFont val="Arial"/>
            <family val="2"/>
          </rPr>
          <t>Asignaciones destinadas a la adquisición de mobiliario y equipo educacional y recreativo, tales como: muebles especializados para uso escolar, aparatos para parques infantiles, mesas especiales de juegos, instrumentos musicales y otros equipos destinados a la educación y recreación.</t>
        </r>
        <r>
          <rPr>
            <sz val="12"/>
            <color indexed="81"/>
            <rFont val="Arial"/>
            <family val="2"/>
          </rPr>
          <t xml:space="preserve">
</t>
        </r>
      </text>
    </comment>
    <comment ref="B265" authorId="1">
      <text>
        <r>
          <rPr>
            <b/>
            <sz val="12"/>
            <color indexed="81"/>
            <rFont val="Arial"/>
            <family val="2"/>
          </rPr>
          <t>Asignaciones destinadas a la adquisición de equipo e instrumental médico y de laboratorio requerido para proporcionar los servicios médicos, hospitalarios y demás actividades de salud e investigación científica y técnica. Incluye refacciones y accesorios mayores correspondientes a esta partida.</t>
        </r>
        <r>
          <rPr>
            <sz val="12"/>
            <color indexed="81"/>
            <rFont val="Arial"/>
            <family val="2"/>
          </rPr>
          <t xml:space="preserve">
</t>
        </r>
      </text>
    </comment>
    <comment ref="B266" authorId="1">
      <text>
        <r>
          <rPr>
            <b/>
            <sz val="12"/>
            <color indexed="81"/>
            <rFont val="Arial"/>
            <family val="2"/>
          </rPr>
          <t>Asignaciones destinadas a la adquisición de equipos, refacciones y accesorios mayores, utilizados en hospitales, unidades sanitarias, consultorios, servicios veterinarios y en los laboratorios auxiliares de las ciencias médicas y de investigación científica, tales como: rayos X, ultrasonido, equipos de diálisis e inhalo-terapia, máquinas esterilizadoras, sillas dentales, mesas operatorias, incubadoras, microscopios y toda clase de aparatos necesarios para equipar salas de rehabilitación, de emergencia, de hospitalización y de operación médica y equipo de rescate y salvamento.</t>
        </r>
        <r>
          <rPr>
            <sz val="12"/>
            <color indexed="81"/>
            <rFont val="Arial"/>
            <family val="2"/>
          </rPr>
          <t xml:space="preserve">
</t>
        </r>
      </text>
    </comment>
    <comment ref="B267" authorId="1">
      <text>
        <r>
          <rPr>
            <b/>
            <sz val="12"/>
            <color indexed="81"/>
            <rFont val="Arial"/>
            <family val="2"/>
          </rPr>
          <t>Asignaciones destinadas a la adquisición de instrumentos, refacciones y accesorios mayores utilizados en la ciencia médica, en general todo tipo de instrumentos médicos necesarios para operaciones quirúrgicas, dentales y oftalmológicas, entre otros. Incluye el instrumental utilizado en los laboratorios de investigación científica e instrumental de medición.</t>
        </r>
        <r>
          <rPr>
            <sz val="12"/>
            <color indexed="81"/>
            <rFont val="Arial"/>
            <family val="2"/>
          </rPr>
          <t xml:space="preserve">
</t>
        </r>
      </text>
    </comment>
    <comment ref="B268" authorId="1">
      <text>
        <r>
          <rPr>
            <b/>
            <sz val="12"/>
            <color indexed="81"/>
            <rFont val="Arial"/>
            <family val="2"/>
          </rPr>
          <t>Asignaciones destinadas a la adquisición de toda clase de equipo de transporte terrestre, ferroviario, aéreo, aeroespacial, marítimo, lacustre, fluvial y auxiliar de transporte. Incluye refacciones y accesorios mayores correspondientes a este concepto.</t>
        </r>
        <r>
          <rPr>
            <sz val="12"/>
            <color indexed="81"/>
            <rFont val="Arial"/>
            <family val="2"/>
          </rPr>
          <t xml:space="preserve">
</t>
        </r>
      </text>
    </comment>
    <comment ref="B269" authorId="1">
      <text>
        <r>
          <rPr>
            <b/>
            <sz val="12"/>
            <color indexed="81"/>
            <rFont val="Arial"/>
            <family val="2"/>
          </rPr>
          <t>Asignaciones destinadas a la adquisición de automóviles, camionetas de carga ligera, furgonetas, minivans, autobuses y microbuses de pasajeros, camiones de carga, de volteo, revolvedores y tracto-camiones, entre otros.</t>
        </r>
        <r>
          <rPr>
            <sz val="12"/>
            <color indexed="81"/>
            <rFont val="Arial"/>
            <family val="2"/>
          </rPr>
          <t xml:space="preserve">
</t>
        </r>
      </text>
    </comment>
    <comment ref="B270" authorId="1">
      <text>
        <r>
          <rPr>
            <b/>
            <sz val="12"/>
            <color indexed="81"/>
            <rFont val="Arial"/>
            <family val="2"/>
          </rPr>
          <t>Asignaciones destinadas a la adquisición de carrocerías ensambladas sobre chasises producidos en otro establecimiento, remolques y semi-remolques para usos diversos, campers, casetas y toldos para camionetas, carros dormitorios, remolques para automóviles y camionetas; adaptación de vehículos para usos especiales, mecanismos de levantamiento de camiones de volteo, compuertas de camiones de carga y la quinta rueda.</t>
        </r>
        <r>
          <rPr>
            <sz val="12"/>
            <color indexed="81"/>
            <rFont val="Arial"/>
            <family val="2"/>
          </rPr>
          <t xml:space="preserve">
</t>
        </r>
      </text>
    </comment>
    <comment ref="B271" authorId="1">
      <text>
        <r>
          <rPr>
            <b/>
            <sz val="12"/>
            <color indexed="81"/>
            <rFont val="Arial"/>
            <family val="2"/>
          </rPr>
          <t>Asignaciones destinadas a la adquisición de aviones y demás objetos que vuelan, incluso motores, excluye navegación y medición.</t>
        </r>
        <r>
          <rPr>
            <sz val="12"/>
            <color indexed="81"/>
            <rFont val="Arial"/>
            <family val="2"/>
          </rPr>
          <t xml:space="preserve">
</t>
        </r>
      </text>
    </comment>
    <comment ref="B272" authorId="1">
      <text>
        <r>
          <rPr>
            <b/>
            <sz val="12"/>
            <color indexed="81"/>
            <rFont val="Arial"/>
            <family val="2"/>
          </rPr>
          <t>Asignaciones destinadas a la adquisición de equipo para el transporte ferroviario, tales como: locomotoras, vagones de pasajeros y de carga, transporte urbano en vías (metro y tren ligero), vehículos ferroviarios para mantenimiento. Excluye equipo de señalización férrea.</t>
        </r>
        <r>
          <rPr>
            <sz val="12"/>
            <color indexed="81"/>
            <rFont val="Arial"/>
            <family val="2"/>
          </rPr>
          <t xml:space="preserve">
</t>
        </r>
      </text>
    </comment>
    <comment ref="B273" authorId="1">
      <text>
        <r>
          <rPr>
            <b/>
            <sz val="12"/>
            <color indexed="81"/>
            <rFont val="Arial"/>
            <family val="2"/>
          </rPr>
          <t>Asignaciones destinadas a la adquisición de buques, yates, submarinos, embarcaciones de recreo y deportes, canoas y en general, embarcaciones, con o sin motor, diseñadas para la navegación marítima, costera, fluvial y lacustre, plataformas no diseñadas para la navegación pero que son de uso marítimo, tales como: dragas, buques faro, plataformas flotantes para la perforación de pozos petroleros. Incluye materiales para construcción de embarcaciones. Excluye motores fuera de borda, de sistema eléctrico y electrónico, de balsas de hule, de plástico  no rígido.</t>
        </r>
        <r>
          <rPr>
            <sz val="12"/>
            <color indexed="81"/>
            <rFont val="Arial"/>
            <family val="2"/>
          </rPr>
          <t xml:space="preserve">
</t>
        </r>
      </text>
    </comment>
    <comment ref="B274" authorId="1">
      <text>
        <r>
          <rPr>
            <b/>
            <sz val="12"/>
            <color indexed="81"/>
            <rFont val="Arial"/>
            <family val="2"/>
          </rPr>
          <t>Asignaciones destinadas a la adquisición de otros equipos de transporte no clasificados en las partidas anteriores, tales como: bicicletas, motocicletas, entre otros.</t>
        </r>
        <r>
          <rPr>
            <sz val="12"/>
            <color indexed="81"/>
            <rFont val="Arial"/>
            <family val="2"/>
          </rPr>
          <t xml:space="preserve">
</t>
        </r>
      </text>
    </comment>
    <comment ref="B275" authorId="1">
      <text>
        <r>
          <rPr>
            <b/>
            <sz val="12"/>
            <color indexed="81"/>
            <rFont val="Arial"/>
            <family val="2"/>
          </rPr>
          <t>Asignaciones destinadas a la adquisición de maquinaria y equipo necesario para el desarrollo de las funciones de seguridad pública. Incluye refacciones y accesorios mayores correspondientes a este concepto.</t>
        </r>
        <r>
          <rPr>
            <sz val="12"/>
            <color indexed="81"/>
            <rFont val="Arial"/>
            <family val="2"/>
          </rPr>
          <t xml:space="preserve">
</t>
        </r>
      </text>
    </comment>
    <comment ref="B276" authorId="1">
      <text>
        <r>
          <rPr>
            <b/>
            <sz val="12"/>
            <color indexed="81"/>
            <rFont val="Arial"/>
            <family val="2"/>
          </rPr>
          <t>Asignaciones destinadas a la adquisición de equipo y maquinaria para las funciones de defensa y seguridad pública y demás bienes muebles instrumentales de inversión, requeridos durante la ejecución de programas, investigaciones, acciones y actividades en materia de seguridad pública  y nacional, cuya realización implique riesgo, urgencia y confidencialidad extrema, en cumplimiento de funciones y actividades oficiales, tales como: tanques, lanzacohetes, cañones, fusiles, pistolas, metralletas, morteros, lanza llamas, espadas, bayonetas, cargadores, cureñas, entre otros.</t>
        </r>
        <r>
          <rPr>
            <sz val="12"/>
            <color indexed="81"/>
            <rFont val="Arial"/>
            <family val="2"/>
          </rPr>
          <t xml:space="preserve">
</t>
        </r>
      </text>
    </comment>
    <comment ref="B277" authorId="1">
      <text>
        <r>
          <rPr>
            <b/>
            <sz val="12"/>
            <color indexed="81"/>
            <rFont val="Arial"/>
            <family val="2"/>
          </rPr>
          <t>Asignaciones destinadas a la adquisición de toda clase de maquinaria y equipo no comprendidas en los conceptos anteriores tales como: los de uso agropecuario, industrial, construcción, aeroespacial, de comunicaciones y telecomunicaciones y demás maquinaria y equipo eléctrico y electrónico. Incluye la adquisición de herramientas y máquinas-herramientas. Adicionalmente comprende las refacciones y accesorios mayores correspondientes a este concepto.</t>
        </r>
        <r>
          <rPr>
            <sz val="12"/>
            <color indexed="81"/>
            <rFont val="Arial"/>
            <family val="2"/>
          </rPr>
          <t xml:space="preserve">
</t>
        </r>
      </text>
    </comment>
    <comment ref="B278" authorId="1">
      <text>
        <r>
          <rPr>
            <b/>
            <sz val="12"/>
            <color indexed="81"/>
            <rFont val="Arial"/>
            <family val="2"/>
          </rPr>
          <t>Asignaciones destinadas a la adquisición de todo tipo de maquinaria y equipo, refacciones y accesorios mayores utilizados en actividades agropecuarias, tales como: tractores agrícolas, cosechadoras, segadoras, incubadoras, trilladoras, fertilizadoras, desgranadoras, equipo de riego, fumigadoras, rotuladoras, sembradoras, cultivadoras, espolveadoras, aspersores e implementos agrícolas, entre otros. Incluye maquinaria y equipo pecuario, tales como: ordeñadoras, equipo para la preparación de alimentos para el ganado, para la avicultura y para la cría de animales.</t>
        </r>
        <r>
          <rPr>
            <sz val="12"/>
            <color indexed="81"/>
            <rFont val="Arial"/>
            <family val="2"/>
          </rPr>
          <t xml:space="preserve">
</t>
        </r>
      </text>
    </comment>
    <comment ref="B279" authorId="1">
      <text>
        <r>
          <rPr>
            <b/>
            <sz val="12"/>
            <color indexed="81"/>
            <rFont val="Arial"/>
            <family val="2"/>
          </rPr>
          <t>Asignaciones destinadas a la adquisición de todo tipo de maquinaria y equipo industrial, así como sus refacciones y accesorios mayores, tales como: molinos industriales, calderas, hornos eléctricos, motores, bombas industriales, despulpadoras, pasteurizadoras, envasadoras, entre otros. Incluye la adquisición de toda clase de maquinaria y equipo de perforación y exploración de suelos.</t>
        </r>
        <r>
          <rPr>
            <sz val="12"/>
            <color indexed="81"/>
            <rFont val="Arial"/>
            <family val="2"/>
          </rPr>
          <t xml:space="preserve">
</t>
        </r>
      </text>
    </comment>
    <comment ref="B280" authorId="1">
      <text>
        <r>
          <rPr>
            <b/>
            <sz val="12"/>
            <color indexed="81"/>
            <rFont val="Arial"/>
            <family val="2"/>
          </rPr>
          <t>Asignaciones destinadas a la adquisición de maquinaria y equipo, refacciones y accesorios mayores utilizados en la construcción, tales como: quebradoras, revolvedoras, palas mecánicas, tractores oruga, moto-conformadoras, aplanadoras, excavadoras, grúas, dragas, máquinas para movimiento de tierra, bulldozers, mezcladoras de concreto, entre otros.</t>
        </r>
        <r>
          <rPr>
            <sz val="12"/>
            <color indexed="81"/>
            <rFont val="Arial"/>
            <family val="2"/>
          </rPr>
          <t xml:space="preserve">
</t>
        </r>
      </text>
    </comment>
    <comment ref="B281" authorId="1">
      <text>
        <r>
          <rPr>
            <b/>
            <sz val="12"/>
            <color indexed="81"/>
            <rFont val="Arial"/>
            <family val="2"/>
          </rPr>
          <t>Asignaciones destinadas a la adquisición de sistemas de aire acondicionado, calefacción de ambiente, ventilación y de refrigeración comercial e industrial. Incluye: estufas para calefacción, las torres de enfriamiento, sistemas de purificación de aire ambiental y compresores para refrigeración y airea condicionado. Excluye los calentadores industriales de agua, calentadores de agua domésticos, radiadores eléctricos, ventiladores domésticos y sistemas de aire acondicionado para equipo de transporte.</t>
        </r>
        <r>
          <rPr>
            <sz val="12"/>
            <color indexed="81"/>
            <rFont val="Arial"/>
            <family val="2"/>
          </rPr>
          <t xml:space="preserve">
</t>
        </r>
      </text>
    </comment>
    <comment ref="B282" authorId="1">
      <text>
        <r>
          <rPr>
            <b/>
            <sz val="12"/>
            <color indexed="81"/>
            <rFont val="Arial"/>
            <family val="2"/>
          </rPr>
          <t>Asignaciones destinadas a la adquisición de equipos y aparatos de comunicaciones y telecomunicaciones, refacciones y accesorios mayores, tales como: comunicación satelital, microondas, transmisores, receptores; equipo de telex, radar, sonar, radionavegación y video; amplificadores, equipos telefónicos, telegráficos, fax y demás equipos y aparatos para el mismo fin.</t>
        </r>
        <r>
          <rPr>
            <sz val="12"/>
            <color indexed="81"/>
            <rFont val="Arial"/>
            <family val="2"/>
          </rPr>
          <t xml:space="preserve">
</t>
        </r>
      </text>
    </comment>
    <comment ref="B283" authorId="1">
      <text>
        <r>
          <rPr>
            <b/>
            <sz val="12"/>
            <color indexed="81"/>
            <rFont val="Arial"/>
            <family val="2"/>
          </rPr>
          <t>Asignaciones destinadas a la adquisición de equipo de generación eléctrica, aparatos y accesorios electrónicos, tales como: generadoras de energía, plantas, moto-generadoras de energía eléctrica, transformadores, reguladores, equipo electrónico, equipo electrónico nuclear, tableros de transferencias, entre otros. Excluye los bienes señalados en la partida 515 Equipo de cómputo y de tecnología de la información.</t>
        </r>
        <r>
          <rPr>
            <sz val="12"/>
            <color indexed="81"/>
            <rFont val="Arial"/>
            <family val="2"/>
          </rPr>
          <t xml:space="preserve">
</t>
        </r>
      </text>
    </comment>
    <comment ref="B284" authorId="1">
      <text>
        <r>
          <rPr>
            <b/>
            <sz val="12"/>
            <color indexed="81"/>
            <rFont val="Arial"/>
            <family val="2"/>
          </rPr>
          <t>Asignaciones destinadas a la adquisición de herramientas eléctricas, neumáticas, máquinas-herramienta, refacciones y accesorios mayores, tales como: rectificadoras, cepilladoras, mortajadoras, pulidoras, lijadoras, sierras, taladros, martillos eléctricos, ensambladoras, fresadoras, encuadernadoras y demás herramientas consideradas en los activos fijos de los entes públicos.</t>
        </r>
        <r>
          <rPr>
            <sz val="12"/>
            <color indexed="81"/>
            <rFont val="Arial"/>
            <family val="2"/>
          </rPr>
          <t xml:space="preserve">
</t>
        </r>
      </text>
    </comment>
    <comment ref="B285" authorId="1">
      <text>
        <r>
          <rPr>
            <b/>
            <sz val="12"/>
            <color indexed="81"/>
            <rFont val="Arial"/>
            <family val="2"/>
          </rPr>
          <t>Asignaciones destinadas a cubrir el costo de los bienes muebles o maquinaria y equipos especializados adquiridos por los entes públicos, no incluidos o especificados en los conceptos y partidas del presente capítulo, tales como: equipo científico e investigación, equipo contra incendio y maquinaria para protección al ambiente, entre otros.</t>
        </r>
      </text>
    </comment>
    <comment ref="B286" authorId="1">
      <text>
        <r>
          <rPr>
            <b/>
            <sz val="12"/>
            <color indexed="81"/>
            <rFont val="Arial"/>
            <family val="2"/>
          </rPr>
          <t>Asignaciones destinadas a la adquisición de toda clase de especies animales y otros seres vivos, tanto para su utilización en el trabajo como para su fomento, exhibición y reproducción.</t>
        </r>
        <r>
          <rPr>
            <sz val="12"/>
            <color indexed="81"/>
            <rFont val="Arial"/>
            <family val="2"/>
          </rPr>
          <t xml:space="preserve">
</t>
        </r>
      </text>
    </comment>
    <comment ref="B287" authorId="1">
      <text>
        <r>
          <rPr>
            <b/>
            <sz val="12"/>
            <color indexed="81"/>
            <rFont val="Arial"/>
            <family val="2"/>
          </rPr>
          <t>Asignaciones destinadas a la adquisición de ganado bovino en todas sus fases: producción de carne, cría y explotación de ganado bovino para reemplazos de ganado bovino lechero.</t>
        </r>
        <r>
          <rPr>
            <sz val="12"/>
            <color indexed="81"/>
            <rFont val="Arial"/>
            <family val="2"/>
          </rPr>
          <t xml:space="preserve">
</t>
        </r>
      </text>
    </comment>
    <comment ref="B288" authorId="1">
      <text>
        <r>
          <rPr>
            <b/>
            <sz val="12"/>
            <color indexed="81"/>
            <rFont val="Arial"/>
            <family val="2"/>
          </rPr>
          <t>Asignaciones destinadas a la adquisición de cerdos en todas sus fases en granjas, patios y azoteas.</t>
        </r>
        <r>
          <rPr>
            <sz val="12"/>
            <color indexed="81"/>
            <rFont val="Arial"/>
            <family val="2"/>
          </rPr>
          <t xml:space="preserve">
</t>
        </r>
      </text>
    </comment>
    <comment ref="B289" authorId="1">
      <text>
        <r>
          <rPr>
            <b/>
            <sz val="12"/>
            <color indexed="81"/>
            <rFont val="Arial"/>
            <family val="2"/>
          </rPr>
          <t>Asignaciones destinadas a la adquisición de aves para carne, aves para producción de huevo fértil y para plato, gallinas productoras de huevo fértil y para plato; pollos en la fase de engorda para carne; guajolotes o pavos para carne y producción de huevo; y otras aves productoras de carne y huevo como: patos, gansos, codornices, faisanes, palomas, avestruces, emúes y otras.</t>
        </r>
        <r>
          <rPr>
            <sz val="12"/>
            <color indexed="81"/>
            <rFont val="Arial"/>
            <family val="2"/>
          </rPr>
          <t xml:space="preserve">
</t>
        </r>
      </text>
    </comment>
    <comment ref="B290" authorId="1">
      <text>
        <r>
          <rPr>
            <b/>
            <sz val="12"/>
            <color indexed="81"/>
            <rFont val="Arial"/>
            <family val="2"/>
          </rPr>
          <t>Asignaciones destinadas a la adquisición de ovinos y caprinos.</t>
        </r>
        <r>
          <rPr>
            <sz val="12"/>
            <color indexed="81"/>
            <rFont val="Arial"/>
            <family val="2"/>
          </rPr>
          <t xml:space="preserve">
</t>
        </r>
      </text>
    </comment>
    <comment ref="B291" authorId="1">
      <text>
        <r>
          <rPr>
            <b/>
            <sz val="12"/>
            <color indexed="81"/>
            <rFont val="Arial"/>
            <family val="2"/>
          </rPr>
          <t>Asignaciones destinadas a la adquisición de peces y acuicultura, tales como: animales acuáticos en ambientes controlados (peces, moluscos, crustáceos, camarones y reptiles). Excluye acuicultura vegetal.</t>
        </r>
        <r>
          <rPr>
            <sz val="12"/>
            <color indexed="81"/>
            <rFont val="Arial"/>
            <family val="2"/>
          </rPr>
          <t xml:space="preserve">
</t>
        </r>
      </text>
    </comment>
    <comment ref="B292" authorId="1">
      <text>
        <r>
          <rPr>
            <b/>
            <sz val="12"/>
            <color indexed="81"/>
            <rFont val="Arial"/>
            <family val="2"/>
          </rPr>
          <t>Asignaciones destinadas a la adquisición de equinos, tales como: caballos, mulas, burros y otros. Excluye servicio de pensión para equinos.</t>
        </r>
        <r>
          <rPr>
            <sz val="12"/>
            <color indexed="81"/>
            <rFont val="Arial"/>
            <family val="2"/>
          </rPr>
          <t xml:space="preserve">
</t>
        </r>
      </text>
    </comment>
    <comment ref="B293" authorId="1">
      <text>
        <r>
          <rPr>
            <b/>
            <sz val="12"/>
            <color indexed="81"/>
            <rFont val="Arial"/>
            <family val="2"/>
          </rPr>
          <t>Asignaciones destinadas a la adquisición de especies menores y de zoológico, tales como: abejas, colmenas, conejos, chinchillas, zorros, perros, gatos, gallos de pelea, aves de ornato, cisnes, pavos reales, flamencos, gusanos de seda, llamas, venados, animales de laboratorio, entre otros.</t>
        </r>
        <r>
          <rPr>
            <sz val="12"/>
            <color indexed="81"/>
            <rFont val="Arial"/>
            <family val="2"/>
          </rPr>
          <t xml:space="preserve">
</t>
        </r>
      </text>
    </comment>
    <comment ref="B294" authorId="1">
      <text>
        <r>
          <rPr>
            <b/>
            <sz val="12"/>
            <color indexed="81"/>
            <rFont val="Arial"/>
            <family val="2"/>
          </rPr>
          <t>Asignaciones destinadas a la adquisición de árboles y plantas que se utilizan repetida o continuamente durante más de un año para producir otros bienes.</t>
        </r>
        <r>
          <rPr>
            <sz val="12"/>
            <color indexed="81"/>
            <rFont val="Arial"/>
            <family val="2"/>
          </rPr>
          <t xml:space="preserve">
</t>
        </r>
      </text>
    </comment>
    <comment ref="B295" authorId="1">
      <text>
        <r>
          <rPr>
            <b/>
            <sz val="12"/>
            <color indexed="81"/>
            <rFont val="Arial"/>
            <family val="2"/>
          </rPr>
          <t>Asignaciones destinadas a la adquisición de otros activos biológicos, tales como: semen como material productivo y todos los que sean capaces de experimentar transformaciones biológicas para convertirlos en otros activos biológicos.</t>
        </r>
        <r>
          <rPr>
            <sz val="12"/>
            <color indexed="81"/>
            <rFont val="Arial"/>
            <family val="2"/>
          </rPr>
          <t xml:space="preserve">
</t>
        </r>
      </text>
    </comment>
    <comment ref="B296" authorId="1">
      <text>
        <r>
          <rPr>
            <b/>
            <sz val="12"/>
            <color indexed="81"/>
            <rFont val="Arial"/>
            <family val="2"/>
          </rPr>
          <t>Asignaciones destinadas a la adquisición de todo tipo de bienes inmuebles, así como los gastos derivados de actos de su adquisición, adjudicación, expropiación e indemnización, incluye las asignaciones destinadas a los Proyectos de Prestación de Servicios relativos cuando se realicen por causas de interés público.</t>
        </r>
        <r>
          <rPr>
            <sz val="12"/>
            <color indexed="81"/>
            <rFont val="Arial"/>
            <family val="2"/>
          </rPr>
          <t xml:space="preserve">
</t>
        </r>
      </text>
    </comment>
    <comment ref="B297" authorId="1">
      <text>
        <r>
          <rPr>
            <b/>
            <sz val="12"/>
            <color indexed="81"/>
            <rFont val="Arial"/>
            <family val="2"/>
          </rPr>
          <t>Asignaciones destinadas a la adquisición de tierras, terrenos y predios urbanos baldíos, campos con o sin mejoras necesarios para los usos propios de los entes públicos.</t>
        </r>
        <r>
          <rPr>
            <sz val="12"/>
            <color indexed="81"/>
            <rFont val="Arial"/>
            <family val="2"/>
          </rPr>
          <t xml:space="preserve">
</t>
        </r>
      </text>
    </comment>
    <comment ref="B298" authorId="1">
      <text>
        <r>
          <rPr>
            <b/>
            <sz val="12"/>
            <color indexed="81"/>
            <rFont val="Arial"/>
            <family val="2"/>
          </rPr>
          <t>Asignaciones destinadas a la adquisición de viviendas que son edificadas principalmente como residencias requeridos por los entes públicos para sus actividades. Incluye: garajes y otras estructuras asociadas requeridas.</t>
        </r>
        <r>
          <rPr>
            <sz val="12"/>
            <color indexed="81"/>
            <rFont val="Arial"/>
            <family val="2"/>
          </rPr>
          <t xml:space="preserve">
</t>
        </r>
      </text>
    </comment>
    <comment ref="B299" authorId="1">
      <text>
        <r>
          <rPr>
            <b/>
            <sz val="12"/>
            <color indexed="81"/>
            <rFont val="Arial"/>
            <family val="2"/>
          </rPr>
          <t>Asignaciones destinadas a la adquisición de edificios, tales como: oficinas, escuelas, hospitales, edificios industriales, comerciales y para la recreación pública, almacenes, hoteles y restaurantes que requieren los entes públicos para desarrollar sus actividades. Excluye viviendas.</t>
        </r>
        <r>
          <rPr>
            <sz val="12"/>
            <color indexed="81"/>
            <rFont val="Arial"/>
            <family val="2"/>
          </rPr>
          <t xml:space="preserve">
</t>
        </r>
      </text>
    </comment>
    <comment ref="B300" authorId="1">
      <text>
        <r>
          <rPr>
            <b/>
            <sz val="12"/>
            <color indexed="81"/>
            <rFont val="Arial"/>
            <family val="2"/>
          </rPr>
          <t>Asignaciones destinadas a cubrir el costo de los bienes inmuebles adquiridos por los entes públicos no incluidos o especificados en los conceptos y partidas del presente capítulo.</t>
        </r>
        <r>
          <rPr>
            <sz val="12"/>
            <color indexed="81"/>
            <rFont val="Arial"/>
            <family val="2"/>
          </rPr>
          <t xml:space="preserve">
</t>
        </r>
      </text>
    </comment>
    <comment ref="B301" authorId="1">
      <text>
        <r>
          <rPr>
            <b/>
            <sz val="12"/>
            <color indexed="81"/>
            <rFont val="Arial"/>
            <family val="2"/>
          </rPr>
          <t>Asignaciones para la adquisición de derechos por el uso de activos de propiedad industrial, comercial, intelectual y otros, como por ejemplo: software, licencias, patentes, marcas, derechos, concesiones y franquicias.</t>
        </r>
        <r>
          <rPr>
            <sz val="12"/>
            <color indexed="81"/>
            <rFont val="Arial"/>
            <family val="2"/>
          </rPr>
          <t xml:space="preserve">
</t>
        </r>
      </text>
    </comment>
    <comment ref="B302" authorId="1">
      <text>
        <r>
          <rPr>
            <b/>
            <sz val="12"/>
            <color indexed="81"/>
            <rFont val="Arial"/>
            <family val="2"/>
          </rPr>
          <t>Asignaciones destinadas a la adquisición de paquetes y programas de informática, para ser aplicados en los sistemas administrativos y operativos computarizados de los entes públicos, su descripción y los materiales de apoyo de los sistemas y las aplicaciones informáticas que se espera utilizar.</t>
        </r>
        <r>
          <rPr>
            <sz val="12"/>
            <color indexed="81"/>
            <rFont val="Arial"/>
            <family val="2"/>
          </rPr>
          <t xml:space="preserve">
</t>
        </r>
      </text>
    </comment>
    <comment ref="B303" authorId="1">
      <text>
        <r>
          <rPr>
            <b/>
            <sz val="12"/>
            <color indexed="81"/>
            <rFont val="Arial"/>
            <family val="2"/>
          </rPr>
          <t>Asignaciones destinadas a la protección para los inventos, ya sea mediante una norma legal o un fallo judicial. Los ejemplos de inventos susceptibles de protección incluyen las constituciones de materiales, procesos, mecanismos, circuitos y aparatos eléctricos y electrónicos, fórmulas farmacéuticas y nuevas variedades de seres vivientes producidos en forma artificial, entre otros.</t>
        </r>
        <r>
          <rPr>
            <sz val="12"/>
            <color indexed="81"/>
            <rFont val="Arial"/>
            <family val="2"/>
          </rPr>
          <t xml:space="preserve">
</t>
        </r>
      </text>
    </comment>
    <comment ref="B304" authorId="1">
      <text>
        <r>
          <rPr>
            <b/>
            <sz val="12"/>
            <color indexed="81"/>
            <rFont val="Arial"/>
            <family val="2"/>
          </rPr>
          <t>Asignaciones destinadas a cubrir los gastos generados por el uso de nombres comerciales, símbolos o emblemas que identifiquen un producto o conjunto de productos, que otorgan derechos de exclusividad para su uso o explotación, por parte de los entes públicos.</t>
        </r>
        <r>
          <rPr>
            <sz val="12"/>
            <color indexed="81"/>
            <rFont val="Arial"/>
            <family val="2"/>
          </rPr>
          <t xml:space="preserve">
</t>
        </r>
      </text>
    </comment>
    <comment ref="B305" authorId="1">
      <text>
        <r>
          <rPr>
            <b/>
            <sz val="12"/>
            <color indexed="81"/>
            <rFont val="Arial"/>
            <family val="2"/>
          </rPr>
          <t>Asignaciones destinadas para atender los gastos generados por el uso de obras técnicas, culturales, de arte o musicales, u otras pertenecientes a personas jurídicas o naturales, nacionales o extranjeras.</t>
        </r>
        <r>
          <rPr>
            <sz val="12"/>
            <color indexed="81"/>
            <rFont val="Arial"/>
            <family val="2"/>
          </rPr>
          <t xml:space="preserve">
</t>
        </r>
      </text>
    </comment>
    <comment ref="B306" authorId="1">
      <text>
        <r>
          <rPr>
            <b/>
            <sz val="12"/>
            <color indexed="81"/>
            <rFont val="Arial"/>
            <family val="2"/>
          </rPr>
          <t>Asignaciones destinadas a cubrir la adquisición del derecho de explotación por un lapso de tiempo determinado de bienes y servicios por parte de una empresa a otra.</t>
        </r>
        <r>
          <rPr>
            <sz val="12"/>
            <color indexed="81"/>
            <rFont val="Arial"/>
            <family val="2"/>
          </rPr>
          <t xml:space="preserve">
</t>
        </r>
      </text>
    </comment>
    <comment ref="B307" authorId="1">
      <text>
        <r>
          <rPr>
            <b/>
            <sz val="12"/>
            <color indexed="81"/>
            <rFont val="Arial"/>
            <family val="2"/>
          </rPr>
          <t>Asignaciones destinadas a la adquisición de franquicias que constituye un tipo de relación contractual entre dos personas jurídicas: franquiciante y el franquiciatario. Mediante el contrato de franquicia, el franquiciante cede al franquiciatario la licencia de una marca así como los métodos y el saber hacer lo necesario (know-how) de su negocio a cambio de una cuota periódica).</t>
        </r>
        <r>
          <rPr>
            <sz val="12"/>
            <color indexed="81"/>
            <rFont val="Arial"/>
            <family val="2"/>
          </rPr>
          <t xml:space="preserve">
</t>
        </r>
      </text>
    </comment>
    <comment ref="B308" authorId="1">
      <text>
        <r>
          <rPr>
            <b/>
            <sz val="12"/>
            <color indexed="81"/>
            <rFont val="Arial"/>
            <family val="2"/>
          </rPr>
          <t>Asignaciones destinadas a la adquisición de permisos informáticos e intelectuales.</t>
        </r>
        <r>
          <rPr>
            <sz val="12"/>
            <color indexed="81"/>
            <rFont val="Arial"/>
            <family val="2"/>
          </rPr>
          <t xml:space="preserve">
</t>
        </r>
      </text>
    </comment>
    <comment ref="B309" authorId="1">
      <text>
        <r>
          <rPr>
            <b/>
            <sz val="12"/>
            <color indexed="81"/>
            <rFont val="Arial"/>
            <family val="2"/>
          </rPr>
          <t>Asignaciones destinadas a la adquisición de permisos para realizar negocios en general o un negocio o profesión en particular.</t>
        </r>
        <r>
          <rPr>
            <sz val="12"/>
            <color indexed="81"/>
            <rFont val="Arial"/>
            <family val="2"/>
          </rPr>
          <t xml:space="preserve">
</t>
        </r>
      </text>
    </comment>
    <comment ref="B310" authorId="1">
      <text>
        <r>
          <rPr>
            <b/>
            <sz val="12"/>
            <color indexed="81"/>
            <rFont val="Arial"/>
            <family val="2"/>
          </rPr>
          <t>Asignaciones destinadas atenderá cubrir los gastos generados por concepto de otros activos intangibles, no incluidos en partidas específicas anteriores.</t>
        </r>
        <r>
          <rPr>
            <sz val="12"/>
            <color indexed="81"/>
            <rFont val="Arial"/>
            <family val="2"/>
          </rPr>
          <t xml:space="preserve">
</t>
        </r>
      </text>
    </comment>
    <comment ref="B311" authorId="1">
      <text>
        <r>
          <rPr>
            <b/>
            <sz val="12"/>
            <color indexed="81"/>
            <rFont val="Arial"/>
            <family val="2"/>
          </rPr>
          <t>Asignaciones destinadas a obras por contrato y proyectos productivos y acciones de fomento. Incluye los gastos en estudios de pre-inversión y preparación del proyecto.</t>
        </r>
        <r>
          <rPr>
            <sz val="12"/>
            <color indexed="81"/>
            <rFont val="Arial"/>
            <family val="2"/>
          </rPr>
          <t xml:space="preserve">
</t>
        </r>
      </text>
    </comment>
    <comment ref="B312" authorId="1">
      <text>
        <r>
          <rPr>
            <b/>
            <sz val="12"/>
            <color indexed="81"/>
            <rFont val="Arial"/>
            <family val="2"/>
          </rPr>
          <t>Asignaciones destinadas para construcciones en bienes de dominio público de acuerdo con lo establecido en el art. 7 de la Ley General de Bienes Nacionales y otras leyes aplicables. Incluye los gastos en estudios de pre-inversión y preparación del proyecto.</t>
        </r>
        <r>
          <rPr>
            <sz val="12"/>
            <color indexed="81"/>
            <rFont val="Arial"/>
            <family val="2"/>
          </rPr>
          <t xml:space="preserve">
</t>
        </r>
      </text>
    </comment>
    <comment ref="B313" authorId="1">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pre-inversión y preparación del proyecto.</t>
        </r>
      </text>
    </comment>
    <comment ref="B314" authorId="1">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pre-inversión y preparación del proyecto.</t>
        </r>
        <r>
          <rPr>
            <sz val="12"/>
            <color indexed="81"/>
            <rFont val="Arial"/>
            <family val="2"/>
          </rPr>
          <t xml:space="preserve">
</t>
        </r>
      </text>
    </comment>
    <comment ref="B315" authorId="1">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16" authorId="1">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7" authorId="1">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18" authorId="1">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19" authorId="1">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20" authorId="1">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21" authorId="1">
      <text>
        <r>
          <rPr>
            <b/>
            <sz val="12"/>
            <color indexed="81"/>
            <rFont val="Arial"/>
            <family val="2"/>
          </rPr>
          <t>Asignaciones para construcciones en bienes inmuebles propiedad de los entes públicos. Incluye los gastos en estudios de pre inversión y preparación del proyecto.</t>
        </r>
        <r>
          <rPr>
            <sz val="12"/>
            <color indexed="81"/>
            <rFont val="Arial"/>
            <family val="2"/>
          </rPr>
          <t xml:space="preserve">
</t>
        </r>
      </text>
    </comment>
    <comment ref="B322" authorId="1">
      <text>
        <r>
          <rPr>
            <b/>
            <sz val="12"/>
            <color indexed="81"/>
            <rFont val="Arial"/>
            <family val="2"/>
          </rPr>
          <t>Asignaciones destinadas a obras para vivienda, ya sean unifamiliares o multifamiliares.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3" authorId="1">
      <text>
        <r>
          <rPr>
            <b/>
            <sz val="12"/>
            <color indexed="81"/>
            <rFont val="Arial"/>
            <family val="2"/>
          </rPr>
          <t>Asignaciones destinadas para la construcción de edificios no residenciales para fines industriales, comerciales, institucionales y de servicios. Incluye construcción nueva, ampliación remodelación, mantenimiento o reparación integral de las construcciones, así como, los gastos en estudios de pre- inversión y preparación del proyecto.</t>
        </r>
        <r>
          <rPr>
            <sz val="12"/>
            <color indexed="81"/>
            <rFont val="Arial"/>
            <family val="2"/>
          </rPr>
          <t xml:space="preserve">
</t>
        </r>
      </text>
    </comment>
    <comment ref="B324" authorId="1">
      <text>
        <r>
          <rPr>
            <b/>
            <sz val="12"/>
            <color indexed="81"/>
            <rFont val="Arial"/>
            <family val="2"/>
          </rPr>
          <t>Asignaciones destinadas a la construcción de obras para el abastecimiento de agua, petróleo y gas y a la construcción de obras para la generación y construcción de energía eléctrica y para las telecomunicaciones. Incluye los gastos en estudios de pre-inversión y preparación del proyecto.</t>
        </r>
        <r>
          <rPr>
            <sz val="12"/>
            <color indexed="81"/>
            <rFont val="Arial"/>
            <family val="2"/>
          </rPr>
          <t xml:space="preserve">
</t>
        </r>
      </text>
    </comment>
    <comment ref="B325" authorId="1">
      <text>
        <r>
          <rPr>
            <b/>
            <sz val="12"/>
            <color indexed="81"/>
            <rFont val="Arial"/>
            <family val="2"/>
          </rPr>
          <t>Asignaciones destinadas a la división de terrenos y construcción de obras de urbanización en lotes, construcción de obras integrales para la dotación de servicios, tales como: guarniciones, banquetas, redes de energía, agua potable y alcantarillado.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6" authorId="1">
      <text>
        <r>
          <rPr>
            <b/>
            <sz val="12"/>
            <color indexed="81"/>
            <rFont val="Arial"/>
            <family val="2"/>
          </rPr>
          <t>Asignaciones destinadas a la construcción de carreteras, autopistas, terracerías, puentes, pasos a desnivel y aeropistas. Incluye construcción nueva, ampliación, remodelación, mantenimiento o reparación integral de las construcciones y los gastos en estudios de pre inversión y preparación del proyecto.</t>
        </r>
        <r>
          <rPr>
            <sz val="12"/>
            <color indexed="81"/>
            <rFont val="Arial"/>
            <family val="2"/>
          </rPr>
          <t xml:space="preserve">
</t>
        </r>
      </text>
    </comment>
    <comment ref="B327" authorId="1">
      <text>
        <r>
          <rPr>
            <b/>
            <sz val="12"/>
            <color indexed="81"/>
            <rFont val="Arial"/>
            <family val="2"/>
          </rPr>
          <t>Asignaciones destinadas a la construcción de presas y represas, obras marítimas, fluviales y subacuáticas, obras para el transporte eléctrico y ferroviario y otras construcciones de ingeniería civil u obra pesada no clasificada en otra parte. Incluye los gastos en estudios de pre inversión y preparación del proyecto.</t>
        </r>
        <r>
          <rPr>
            <sz val="12"/>
            <color indexed="81"/>
            <rFont val="Arial"/>
            <family val="2"/>
          </rPr>
          <t xml:space="preserve">
</t>
        </r>
      </text>
    </comment>
    <comment ref="B328" authorId="1">
      <text>
        <r>
          <rPr>
            <b/>
            <sz val="12"/>
            <color indexed="81"/>
            <rFont val="Arial"/>
            <family val="2"/>
          </rPr>
          <t>Asignaciones destinadas a la realización de instalaciones eléctricas, hidro-sanitarias, de gas, aire acondicionado, calefacción, instalaciones electromecánicas y otras instalaciones de construcciones. Incluye los gastos en estudios de pre-inversión y preparación del proyecto.</t>
        </r>
        <r>
          <rPr>
            <sz val="12"/>
            <color indexed="81"/>
            <rFont val="Arial"/>
            <family val="2"/>
          </rPr>
          <t xml:space="preserve">
</t>
        </r>
      </text>
    </comment>
    <comment ref="B329" authorId="1">
      <text>
        <r>
          <rPr>
            <b/>
            <sz val="12"/>
            <color indexed="81"/>
            <rFont val="Arial"/>
            <family val="2"/>
          </rPr>
          <t>Asignaciones destinadas a la preparación de terrenos para la construcción, excavación, demolición de edificios y estructuras, alquiler de maquinaria y equipo para la construcción con operador, colocación de muros falsos, trabajos de enyesado, pintura y otros cubrimientos de paredes, colocación de pisos y azulejos, instalación de productos de carpintería, cancelería de aluminio e impermeabilización. Incluye los gastos en estudios de pre inversión y preparación del proyecto.</t>
        </r>
        <r>
          <rPr>
            <sz val="12"/>
            <color indexed="81"/>
            <rFont val="Arial"/>
            <family val="2"/>
          </rPr>
          <t xml:space="preserve">
</t>
        </r>
      </text>
    </comment>
    <comment ref="B330" authorId="1">
      <text>
        <r>
          <rPr>
            <b/>
            <sz val="12"/>
            <color indexed="81"/>
            <rFont val="Arial"/>
            <family val="2"/>
          </rPr>
          <t>Erogaciones realizadas por los entes públicos con la finalidad de ejecutar proyectos de desarrollo productivo, económico y social y otros. Incluye el costo de la preparación de proyectos.</t>
        </r>
        <r>
          <rPr>
            <sz val="12"/>
            <color indexed="81"/>
            <rFont val="Arial"/>
            <family val="2"/>
          </rPr>
          <t xml:space="preserve">
</t>
        </r>
      </text>
    </comment>
    <comment ref="B331" authorId="1">
      <text>
        <r>
          <rPr>
            <b/>
            <sz val="12"/>
            <color indexed="81"/>
            <rFont val="Arial"/>
            <family val="2"/>
          </rPr>
          <t>Asignaciones destinadas a los estudios, formulación y evaluación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2" authorId="1">
      <text>
        <r>
          <rPr>
            <b/>
            <sz val="12"/>
            <color indexed="81"/>
            <rFont val="Arial"/>
            <family val="2"/>
          </rPr>
          <t>Asignaciones destinadas a la Ejecución de Proyectos Productivos no incluidos en conceptos anteriores de este capítulo PPS, denominados, esquemas de inversión donde participan los sectores público y privado, desde las concesiones que se otorgan a particulares hasta los proyectos de infraestructura productiva de largo plazo, en los sectores de energía eléctrica, de carretera y de agua potable, entre otros.</t>
        </r>
        <r>
          <rPr>
            <sz val="12"/>
            <color indexed="81"/>
            <rFont val="Arial"/>
            <family val="2"/>
          </rPr>
          <t xml:space="preserve">
</t>
        </r>
      </text>
    </comment>
    <comment ref="B333" authorId="1">
      <text>
        <r>
          <rPr>
            <b/>
            <sz val="12"/>
            <color indexed="81"/>
            <rFont val="Arial"/>
            <family val="2"/>
          </rPr>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r>
        <r>
          <rPr>
            <sz val="12"/>
            <color indexed="81"/>
            <rFont val="Arial"/>
            <family val="2"/>
          </rPr>
          <t xml:space="preserve">
</t>
        </r>
      </text>
    </comment>
    <comment ref="B334" authorId="1">
      <text>
        <r>
          <rPr>
            <b/>
            <sz val="12"/>
            <color indexed="81"/>
            <rFont val="Arial"/>
            <family val="2"/>
          </rPr>
          <t>Asignaciones destinadas al otorgamiento de créditos en forma directa o mediante fondos y fideicomisos a favor de los sectores social y privado, o de los municipios, para el financiamiento de acciones para el impulso de actividades productivas de acuerdo con las políticas, normas y disposiciones aplicables.</t>
        </r>
        <r>
          <rPr>
            <sz val="12"/>
            <color indexed="81"/>
            <rFont val="Arial"/>
            <family val="2"/>
          </rPr>
          <t xml:space="preserve">
</t>
        </r>
      </text>
    </comment>
    <comment ref="B335" authorId="1">
      <text>
        <r>
          <rPr>
            <b/>
            <sz val="12"/>
            <color indexed="81"/>
            <rFont val="Arial"/>
            <family val="2"/>
          </rPr>
          <t>Asignaciones destinadas a otorgar créditos directos al sector social y privado,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6" authorId="1">
      <text>
        <r>
          <rPr>
            <b/>
            <sz val="12"/>
            <color indexed="81"/>
            <rFont val="Arial"/>
            <family val="2"/>
          </rPr>
          <t>Asignaciones destinadas a otorgar créditos directos a municipios, para la adquisición de toda clase de bienes muebles e inmuebles, así como para la construcción y reconstrucción de obras e instalaciones, cuando se apliquen en actividades productivas.</t>
        </r>
        <r>
          <rPr>
            <sz val="12"/>
            <color indexed="81"/>
            <rFont val="Arial"/>
            <family val="2"/>
          </rPr>
          <t xml:space="preserve">
</t>
        </r>
      </text>
    </comment>
    <comment ref="B337" authorId="1">
      <text>
        <r>
          <rPr>
            <b/>
            <sz val="12"/>
            <color indexed="81"/>
            <rFont val="Arial"/>
            <family val="2"/>
          </rPr>
          <t>Asignaciones para aportar capital directo o mediante la adquisición de acciones u otros valores representativos de capital a entidades paraestatales y empresas privadas; así como a organismos nacionales e internacionales.</t>
        </r>
        <r>
          <rPr>
            <sz val="12"/>
            <color indexed="81"/>
            <rFont val="Arial"/>
            <family val="2"/>
          </rPr>
          <t xml:space="preserve">
</t>
        </r>
      </text>
    </comment>
    <comment ref="B338" authorId="1">
      <text>
        <r>
          <rPr>
            <b/>
            <sz val="12"/>
            <color indexed="81"/>
            <rFont val="Arial"/>
            <family val="2"/>
          </rPr>
          <t>Asignaciones para la adquisición de acciones y participaciones de capital en organismos descentralizados, que se traducen en una inversión financiera para el organismo que los otorga y en un aumento del patrimonio para el que los recibe. Estas asignaciones tienen por propósito fomentar o desarrollar industrias o servicios públicos a cargo de las entidades paraestatales no empresariales y no financieras, así como asistirlos cuando requieran ayuda por situaciones económicas o fiscales adversas para los mismos.</t>
        </r>
        <r>
          <rPr>
            <sz val="12"/>
            <color indexed="81"/>
            <rFont val="Arial"/>
            <family val="2"/>
          </rPr>
          <t xml:space="preserve">
</t>
        </r>
      </text>
    </comment>
    <comment ref="B339" authorId="1">
      <text>
        <r>
          <rPr>
            <b/>
            <sz val="12"/>
            <color indexed="81"/>
            <rFont val="Arial"/>
            <family val="2"/>
          </rPr>
          <t>Asignaciones para la adquisición de acciones y participaciones de capital en empresas públicas no financieras, que se traducen en una inversión financiera para el organismo que los otorga y en un aumento del patrimonio para el que los recibe. Estas asignaciones tienen por propósito fomentar o desarrollar industrias o servicios públicos a cargo de las entidades paraestatales empresariales y no financieras, así como asistirlos cuando requieran ayuda por situaciones económicas o fiscales adversas para los mismos.</t>
        </r>
        <r>
          <rPr>
            <sz val="12"/>
            <color indexed="81"/>
            <rFont val="Arial"/>
            <family val="2"/>
          </rPr>
          <t xml:space="preserve">
</t>
        </r>
      </text>
    </comment>
    <comment ref="B340" authorId="1">
      <text>
        <r>
          <rPr>
            <b/>
            <sz val="12"/>
            <color indexed="81"/>
            <rFont val="Arial"/>
            <family val="2"/>
          </rPr>
          <t>Asignaciones para la adquisición de acciones y participaciones de capital en instituciones financieras, que se traducen en una inversión financiera para el organismo que los otorga y en un aumento del patrimonio para el que los recibe. Estas asignaciones tienen por propósito fomentar o desarrollar industrias o servicios públicos a cargo de las instituciones paraestatales públicas financieras, así como asistirlos cuando requieran ayuda por situaciones económicas o fiscales adversas para los mismos.</t>
        </r>
        <r>
          <rPr>
            <sz val="12"/>
            <color indexed="81"/>
            <rFont val="Arial"/>
            <family val="2"/>
          </rPr>
          <t xml:space="preserve">
</t>
        </r>
      </text>
    </comment>
    <comment ref="B341" authorId="1">
      <text>
        <r>
          <rPr>
            <b/>
            <sz val="12"/>
            <color indexed="81"/>
            <rFont val="Arial"/>
            <family val="2"/>
          </rPr>
          <t>Asignaciones para la adquisición de acciones y participaciones de capital en el sector privado, que se traducen en una inversión financiera para el organismo que los otorga y en un aumento del patrimonio para el que los recibe. Estas asignaciones tienen por propósito fomentar o desarrollar industrias o servicios públicos a cargo de las entidades del sector privado, así como asistirlos cuando requieran ayuda por situaciones económicas adversas para los mismos.</t>
        </r>
        <r>
          <rPr>
            <sz val="12"/>
            <color indexed="81"/>
            <rFont val="Arial"/>
            <family val="2"/>
          </rPr>
          <t xml:space="preserve">
</t>
        </r>
      </text>
    </comment>
    <comment ref="B342" authorId="1">
      <text>
        <r>
          <rPr>
            <b/>
            <sz val="12"/>
            <color indexed="81"/>
            <rFont val="Arial"/>
            <family val="2"/>
          </rPr>
          <t>Asignaciones para la adquisición de acciones y participaciones de capital en organismos internacionales. Estas asignaciones tienen por propósito fomentar o desarrollar industrias o servicios públicos a cargo de los organismos internacionales, así como asistirlos cuando requieran ayuda por situaciones económicas adversas para los mismos.</t>
        </r>
        <r>
          <rPr>
            <sz val="12"/>
            <color indexed="81"/>
            <rFont val="Arial"/>
            <family val="2"/>
          </rPr>
          <t xml:space="preserve">
</t>
        </r>
      </text>
    </comment>
    <comment ref="B343" authorId="1">
      <text>
        <r>
          <rPr>
            <b/>
            <sz val="12"/>
            <color indexed="81"/>
            <rFont val="Arial"/>
            <family val="2"/>
          </rPr>
          <t>Asignaciones para la adquisición de acciones y participaciones de capital en el sector externo, diferente de organismos internacionales, que se traducen en una inversión financiera para el organismo que los otorga y en un aumento del patrimonio para quien los recibe. Estas asignaciones tienen por propósito fomentar o desarrollar industrias o servicios públicos a cargo de las entidades del sector Externo, así como asistirlos cuando requieran ayuda por situaciones económicas adversas para los mismos.</t>
        </r>
        <r>
          <rPr>
            <sz val="12"/>
            <color indexed="81"/>
            <rFont val="Arial"/>
            <family val="2"/>
          </rPr>
          <t xml:space="preserve">
</t>
        </r>
      </text>
    </comment>
    <comment ref="B344" authorId="1">
      <text>
        <r>
          <rPr>
            <b/>
            <sz val="12"/>
            <color indexed="81"/>
            <rFont val="Arial"/>
            <family val="2"/>
          </rPr>
          <t>Asignaciones para la adquisición de acciones y participaciones de capital en entidades del sector público, que se traduce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5" authorId="1">
      <text>
        <r>
          <rPr>
            <b/>
            <sz val="12"/>
            <color indexed="81"/>
            <rFont val="Arial"/>
            <family val="2"/>
          </rPr>
          <t>Asignaciones para la adquisición de acciones y participaciones de capital en entidades del sector privado, que se traducen en una inversión financiera para el organismo que los otorga y en un aumento del patrimonio para el que los recibe realizadas con fines de administración de liquidez.</t>
        </r>
        <r>
          <rPr>
            <sz val="12"/>
            <color indexed="81"/>
            <rFont val="Arial"/>
            <family val="2"/>
          </rPr>
          <t xml:space="preserve">
</t>
        </r>
      </text>
    </comment>
    <comment ref="B346" authorId="1">
      <text>
        <r>
          <rPr>
            <b/>
            <sz val="12"/>
            <color indexed="81"/>
            <rFont val="Arial"/>
            <family val="2"/>
          </rPr>
          <t>Asignaciones para la adquisición de acciones y participaciones de capital en entidades del sector externo, que se traducen en una inversión financiera para el organismo que los otorga y en un aumento del patrimonio para el que los recibe realizadas con fines de administración de la liquidez.</t>
        </r>
        <r>
          <rPr>
            <sz val="12"/>
            <color indexed="81"/>
            <rFont val="Arial"/>
            <family val="2"/>
          </rPr>
          <t xml:space="preserve">
</t>
        </r>
      </text>
    </comment>
    <comment ref="B347" authorId="1">
      <text>
        <r>
          <rPr>
            <b/>
            <sz val="12"/>
            <color indexed="81"/>
            <rFont val="Arial"/>
            <family val="2"/>
          </rPr>
          <t>Asignaciones destinadas a financiar la adquisición de títulos y valores representativos de deuda. Excluye los depósitos temporales efectuados en el mercado de valores o de capitales por la intermediación de instituciones financieras.</t>
        </r>
        <r>
          <rPr>
            <sz val="12"/>
            <color indexed="81"/>
            <rFont val="Arial"/>
            <family val="2"/>
          </rPr>
          <t xml:space="preserve">
</t>
        </r>
      </text>
    </comment>
    <comment ref="B348" authorId="1">
      <text>
        <r>
          <rPr>
            <b/>
            <sz val="12"/>
            <color indexed="81"/>
            <rFont val="Arial"/>
            <family val="2"/>
          </rPr>
          <t>Asignaciones destinadas en forma directa a la adquisición de títulos o bonos emitidos por instituciones públicas federales, estatales y municipales; sociedades anónimas o corporaciones privadas, tanto nacionales como extranjeras, autorizadas para emitirlos, con fines de administración de la liquidez.</t>
        </r>
        <r>
          <rPr>
            <sz val="12"/>
            <color indexed="81"/>
            <rFont val="Arial"/>
            <family val="2"/>
          </rPr>
          <t xml:space="preserve">
</t>
        </r>
      </text>
    </comment>
    <comment ref="B349" authorId="1">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política económica.</t>
        </r>
        <r>
          <rPr>
            <sz val="12"/>
            <color indexed="81"/>
            <rFont val="Arial"/>
            <family val="2"/>
          </rPr>
          <t xml:space="preserve">
</t>
        </r>
      </text>
    </comment>
    <comment ref="B350" authorId="1">
      <text>
        <r>
          <rPr>
            <b/>
            <sz val="12"/>
            <color indexed="81"/>
            <rFont val="Arial"/>
            <family val="2"/>
          </rPr>
          <t>Asignaciones destinadas en forma directa a la adquisición de valores, como son los CETES, UDIBONOS, BONDES D, entre otros, emitidos por instituciones públicas federales, estatales y municipales; sociedades anónimas o corporaciones privadas, tanto nacionales como extranjeras, autorizadas para emitirlos, siempre que dichas inversiones superen el ejercicio presupuestal, adquiridos con fines de administración de la liquidez.</t>
        </r>
        <r>
          <rPr>
            <sz val="12"/>
            <color indexed="81"/>
            <rFont val="Arial"/>
            <family val="2"/>
          </rPr>
          <t xml:space="preserve">
</t>
        </r>
      </text>
    </comment>
    <comment ref="B351" authorId="1">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2" authorId="1">
      <text>
        <r>
          <rPr>
            <b/>
            <sz val="12"/>
            <color indexed="81"/>
            <rFont val="Arial"/>
            <family val="2"/>
          </rPr>
          <t>Asignaciones destinadas para la adquisición de obligaciones de renta fija, mismas que tienen un cronograma de pagos predefinido, emitidas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3" authorId="1">
      <text>
        <r>
          <rPr>
            <b/>
            <sz val="12"/>
            <color indexed="81"/>
            <rFont val="Arial"/>
            <family val="2"/>
          </rPr>
          <t>Asignaciones destinadas en forma directa a la adquisición de cualquier otro tipo de valores crediticios no comprendidos en las partidas precedentes de este concepto, emitidos por instituciones públicas federales, estatales y municipales; sociedades anónimas o corporaciones privadas, tanto nacionales como extranjeras, autorizadas para emitirlos.</t>
        </r>
        <r>
          <rPr>
            <sz val="12"/>
            <color indexed="81"/>
            <rFont val="Arial"/>
            <family val="2"/>
          </rPr>
          <t xml:space="preserve">
</t>
        </r>
      </text>
    </comment>
    <comment ref="B354" authorId="1">
      <text>
        <r>
          <rPr>
            <b/>
            <sz val="12"/>
            <color indexed="81"/>
            <rFont val="Arial"/>
            <family val="2"/>
          </rPr>
          <t>Asignaciones destinadas a la concesión de préstamos a entes públicos y al sector privado.</t>
        </r>
        <r>
          <rPr>
            <sz val="12"/>
            <color indexed="81"/>
            <rFont val="Arial"/>
            <family val="2"/>
          </rPr>
          <t xml:space="preserve">
</t>
        </r>
      </text>
    </comment>
    <comment ref="B355" authorId="1">
      <text>
        <r>
          <rPr>
            <b/>
            <sz val="12"/>
            <color indexed="81"/>
            <rFont val="Arial"/>
            <family val="2"/>
          </rPr>
          <t>Asignaciones destinadas para la concesión de préstamos a entidades paraestatales no empresariales y no financieras con fines de política económica.</t>
        </r>
        <r>
          <rPr>
            <sz val="12"/>
            <color indexed="81"/>
            <rFont val="Arial"/>
            <family val="2"/>
          </rPr>
          <t xml:space="preserve">
</t>
        </r>
      </text>
    </comment>
    <comment ref="B356" authorId="1">
      <text>
        <r>
          <rPr>
            <b/>
            <sz val="12"/>
            <color indexed="81"/>
            <rFont val="Arial"/>
            <family val="2"/>
          </rPr>
          <t>Asignaciones destinadas a la concesión de préstamos a entidades paraestatales empresariales y no financieras con fines de política económica.</t>
        </r>
        <r>
          <rPr>
            <sz val="12"/>
            <color indexed="81"/>
            <rFont val="Arial"/>
            <family val="2"/>
          </rPr>
          <t xml:space="preserve">
</t>
        </r>
      </text>
    </comment>
    <comment ref="B357" authorId="1">
      <text>
        <r>
          <rPr>
            <b/>
            <sz val="12"/>
            <color indexed="81"/>
            <rFont val="Arial"/>
            <family val="2"/>
          </rPr>
          <t>Asignaciones destinadas a la concesión de préstamos a instituciones paraestatales públicas financieras con fines de política económica.</t>
        </r>
        <r>
          <rPr>
            <sz val="12"/>
            <color indexed="81"/>
            <rFont val="Arial"/>
            <family val="2"/>
          </rPr>
          <t xml:space="preserve">
</t>
        </r>
      </text>
    </comment>
    <comment ref="B358" authorId="1">
      <text>
        <r>
          <rPr>
            <b/>
            <sz val="12"/>
            <color indexed="81"/>
            <rFont val="Arial"/>
            <family val="2"/>
          </rPr>
          <t>Asignaciones destinadas a la concesión de préstamos a entidades federativas y municipios con fines de política económica.</t>
        </r>
        <r>
          <rPr>
            <sz val="12"/>
            <color indexed="81"/>
            <rFont val="Arial"/>
            <family val="2"/>
          </rPr>
          <t xml:space="preserve">
</t>
        </r>
      </text>
    </comment>
    <comment ref="B359" authorId="1">
      <text>
        <r>
          <rPr>
            <b/>
            <sz val="12"/>
            <color indexed="81"/>
            <rFont val="Arial"/>
            <family val="2"/>
          </rPr>
          <t>Asignaciones destinadas a la concesión de préstamos al sector privado, tales como: préstamos al personal, a sindicatos y demás erogaciones recuperables, con fines de política económica.</t>
        </r>
        <r>
          <rPr>
            <sz val="12"/>
            <color indexed="81"/>
            <rFont val="Arial"/>
            <family val="2"/>
          </rPr>
          <t xml:space="preserve">
</t>
        </r>
      </text>
    </comment>
    <comment ref="B360" authorId="1">
      <text>
        <r>
          <rPr>
            <b/>
            <sz val="12"/>
            <color indexed="81"/>
            <rFont val="Arial"/>
            <family val="2"/>
          </rPr>
          <t>Asignaciones destinadas a la concesión de préstamos al sector externo con fines de política económica.</t>
        </r>
        <r>
          <rPr>
            <sz val="12"/>
            <color indexed="81"/>
            <rFont val="Arial"/>
            <family val="2"/>
          </rPr>
          <t xml:space="preserve">
</t>
        </r>
      </text>
    </comment>
    <comment ref="B361" authorId="1">
      <text>
        <r>
          <rPr>
            <b/>
            <sz val="12"/>
            <color indexed="81"/>
            <rFont val="Arial"/>
            <family val="2"/>
          </rPr>
          <t>Asignaciones destinadas para la concesión de préstamos entre entes públicos con fines de gestión de liquidez.</t>
        </r>
        <r>
          <rPr>
            <sz val="12"/>
            <color indexed="81"/>
            <rFont val="Arial"/>
            <family val="2"/>
          </rPr>
          <t xml:space="preserve">
</t>
        </r>
      </text>
    </comment>
    <comment ref="B362" authorId="1">
      <text>
        <r>
          <rPr>
            <b/>
            <sz val="12"/>
            <color indexed="81"/>
            <rFont val="Arial"/>
            <family val="2"/>
          </rPr>
          <t>Asignaciones destinadas para la concesión de préstamos al sector privado con fines de gestión de liquidez.</t>
        </r>
        <r>
          <rPr>
            <sz val="12"/>
            <color indexed="81"/>
            <rFont val="Arial"/>
            <family val="2"/>
          </rPr>
          <t xml:space="preserve">
</t>
        </r>
      </text>
    </comment>
    <comment ref="B363" authorId="1">
      <text>
        <r>
          <rPr>
            <b/>
            <sz val="12"/>
            <color indexed="81"/>
            <rFont val="Arial"/>
            <family val="2"/>
          </rPr>
          <t>Asignaciones destinadas para la concesión de préstamos al sector externo con fines de gestión de liquidez.</t>
        </r>
        <r>
          <rPr>
            <sz val="12"/>
            <color indexed="81"/>
            <rFont val="Arial"/>
            <family val="2"/>
          </rPr>
          <t xml:space="preserve">
</t>
        </r>
      </text>
    </comment>
    <comment ref="B364" authorId="1">
      <text>
        <r>
          <rPr>
            <b/>
            <sz val="12"/>
            <color indexed="81"/>
            <rFont val="Arial"/>
            <family val="2"/>
          </rPr>
          <t>Asignaciones a fideicomisos, mandatos y otros análogos para constituir o incrementar su patrimonio.</t>
        </r>
        <r>
          <rPr>
            <sz val="12"/>
            <color indexed="81"/>
            <rFont val="Arial"/>
            <family val="2"/>
          </rPr>
          <t xml:space="preserve">
</t>
        </r>
      </text>
    </comment>
    <comment ref="B365" authorId="1">
      <text>
        <r>
          <rPr>
            <b/>
            <sz val="12"/>
            <color indexed="81"/>
            <rFont val="Arial"/>
            <family val="2"/>
          </rPr>
          <t>Asignaciones destinadas para construir o incrementar los fideicomisos del Poder Ejecutivo, con fines de política económica.</t>
        </r>
        <r>
          <rPr>
            <sz val="12"/>
            <color indexed="81"/>
            <rFont val="Arial"/>
            <family val="2"/>
          </rPr>
          <t xml:space="preserve">
</t>
        </r>
      </text>
    </comment>
    <comment ref="B366" authorId="1">
      <text>
        <r>
          <rPr>
            <b/>
            <sz val="12"/>
            <color indexed="81"/>
            <rFont val="Arial"/>
            <family val="2"/>
          </rPr>
          <t>Asignaciones destinadas para construir o incrementar los fideicomisos del Poder Legislativo, con fines de política económica.</t>
        </r>
        <r>
          <rPr>
            <sz val="12"/>
            <color indexed="81"/>
            <rFont val="Arial"/>
            <family val="2"/>
          </rPr>
          <t xml:space="preserve">
</t>
        </r>
      </text>
    </comment>
    <comment ref="B367" authorId="1">
      <text>
        <r>
          <rPr>
            <b/>
            <sz val="12"/>
            <color indexed="81"/>
            <rFont val="Arial"/>
            <family val="2"/>
          </rPr>
          <t>Asignaciones destinadas para construir o incrementar los fideicomisos del Poder Judicial, con fines de política económica.</t>
        </r>
        <r>
          <rPr>
            <sz val="12"/>
            <color indexed="81"/>
            <rFont val="Arial"/>
            <family val="2"/>
          </rPr>
          <t xml:space="preserve">
</t>
        </r>
      </text>
    </comment>
    <comment ref="B368" authorId="1">
      <text>
        <r>
          <rPr>
            <b/>
            <sz val="12"/>
            <color indexed="81"/>
            <rFont val="Arial"/>
            <family val="2"/>
          </rPr>
          <t>Asignaciones destinadas para construir o incrementar los fideicomisos públicos no empresariales y no financieros, con fines de política económica.</t>
        </r>
        <r>
          <rPr>
            <sz val="12"/>
            <color indexed="81"/>
            <rFont val="Arial"/>
            <family val="2"/>
          </rPr>
          <t xml:space="preserve">
</t>
        </r>
      </text>
    </comment>
    <comment ref="B369" authorId="1">
      <text>
        <r>
          <rPr>
            <b/>
            <sz val="12"/>
            <color indexed="81"/>
            <rFont val="Arial"/>
            <family val="2"/>
          </rPr>
          <t>Asignaciones destinadas para construir o incrementar los fideicomisos públicos empresariales y no financieros, con fines de política económica.</t>
        </r>
        <r>
          <rPr>
            <sz val="12"/>
            <color indexed="81"/>
            <rFont val="Arial"/>
            <family val="2"/>
          </rPr>
          <t xml:space="preserve">
</t>
        </r>
      </text>
    </comment>
    <comment ref="B370" authorId="1">
      <text>
        <r>
          <rPr>
            <b/>
            <sz val="12"/>
            <color indexed="81"/>
            <rFont val="Arial"/>
            <family val="2"/>
          </rPr>
          <t>Asignaciones destinadas para construir o incrementar a fideicomisos públicos financieros, con fines de política económica.</t>
        </r>
        <r>
          <rPr>
            <sz val="12"/>
            <color indexed="81"/>
            <rFont val="Arial"/>
            <family val="2"/>
          </rPr>
          <t xml:space="preserve">
</t>
        </r>
      </text>
    </comment>
    <comment ref="B371" authorId="1">
      <text>
        <r>
          <rPr>
            <b/>
            <sz val="12"/>
            <color indexed="81"/>
            <rFont val="Arial"/>
            <family val="2"/>
          </rPr>
          <t>Asignaciones a fideicomisos a favor de entidades federativas, con fines de política económica.</t>
        </r>
        <r>
          <rPr>
            <sz val="12"/>
            <color indexed="81"/>
            <rFont val="Arial"/>
            <family val="2"/>
          </rPr>
          <t xml:space="preserve">
</t>
        </r>
      </text>
    </comment>
    <comment ref="B372" authorId="1">
      <text>
        <r>
          <rPr>
            <b/>
            <sz val="12"/>
            <color indexed="81"/>
            <rFont val="Arial"/>
            <family val="2"/>
          </rPr>
          <t>Asignaciones a fideicomisos de municipios con fines de política económica.</t>
        </r>
        <r>
          <rPr>
            <sz val="12"/>
            <color indexed="81"/>
            <rFont val="Arial"/>
            <family val="2"/>
          </rPr>
          <t xml:space="preserve">
</t>
        </r>
      </text>
    </comment>
    <comment ref="B373" authorId="1">
      <text>
        <r>
          <rPr>
            <b/>
            <sz val="12"/>
            <color indexed="81"/>
            <rFont val="Arial"/>
            <family val="2"/>
          </rPr>
          <t>Asignaciones a fideicomisos de empresas privadas y particulares con fines de política económica.</t>
        </r>
        <r>
          <rPr>
            <sz val="12"/>
            <color indexed="81"/>
            <rFont val="Arial"/>
            <family val="2"/>
          </rPr>
          <t xml:space="preserve">
</t>
        </r>
      </text>
    </comment>
    <comment ref="B374" authorId="1">
      <text>
        <r>
          <rPr>
            <b/>
            <sz val="12"/>
            <color indexed="81"/>
            <rFont val="Arial"/>
            <family val="2"/>
          </rPr>
          <t>Asignaciones destinadas a inversiones financieras no comprendidas en conceptos anteriores, tales como: la inversión en capital de trabajo en instituciones que se ocupan de actividades comerciales como son las tiendas y farmacias del ISSSTE e instituciones similares.</t>
        </r>
        <r>
          <rPr>
            <sz val="12"/>
            <color indexed="81"/>
            <rFont val="Arial"/>
            <family val="2"/>
          </rPr>
          <t xml:space="preserve">
</t>
        </r>
      </text>
    </comment>
    <comment ref="B375" authorId="1">
      <text>
        <r>
          <rPr>
            <b/>
            <sz val="12"/>
            <color indexed="81"/>
            <rFont val="Arial"/>
            <family val="2"/>
          </rPr>
          <t>Asignaciones destinadas a colocaciones a largo plazo en moneda nacional.</t>
        </r>
        <r>
          <rPr>
            <sz val="12"/>
            <color indexed="81"/>
            <rFont val="Arial"/>
            <family val="2"/>
          </rPr>
          <t xml:space="preserve">
</t>
        </r>
      </text>
    </comment>
    <comment ref="B376" authorId="1">
      <text>
        <r>
          <rPr>
            <b/>
            <sz val="12"/>
            <color indexed="81"/>
            <rFont val="Arial"/>
            <family val="2"/>
          </rPr>
          <t>Asignaciones destinadas a colocaciones financieras a largo plazo en moneda extranjera.</t>
        </r>
        <r>
          <rPr>
            <sz val="12"/>
            <color indexed="81"/>
            <rFont val="Arial"/>
            <family val="2"/>
          </rPr>
          <t xml:space="preserve">
</t>
        </r>
      </text>
    </comment>
    <comment ref="B377" authorId="1">
      <text>
        <r>
          <rPr>
            <b/>
            <sz val="12"/>
            <color indexed="81"/>
            <rFont val="Arial"/>
            <family val="2"/>
          </rPr>
          <t>Provisiones presupuestarias para hacer frente a las erogaciones que se deriven de contingencias o fenómenos climáticos, meteorológicos o económicos, con el fin de prevenir o resarcir daños a la población o a la infraestructura pública; como las derivadas de las responsabilidades de los entes públicos.</t>
        </r>
        <r>
          <rPr>
            <sz val="12"/>
            <color indexed="81"/>
            <rFont val="Arial"/>
            <family val="2"/>
          </rPr>
          <t xml:space="preserve">
</t>
        </r>
      </text>
    </comment>
    <comment ref="B378" authorId="1">
      <text>
        <r>
          <rPr>
            <b/>
            <sz val="12"/>
            <color indexed="81"/>
            <rFont val="Arial"/>
            <family val="2"/>
          </rPr>
          <t>Provisiones presupuestales destinadas a enfrentar las erogaciones que se deriven de fenómenos naturales,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79" authorId="1">
      <text>
        <r>
          <rPr>
            <b/>
            <sz val="12"/>
            <color indexed="81"/>
            <rFont val="Arial"/>
            <family val="2"/>
          </rPr>
          <t>Provisiones presupuestarias destinadas a enfrentar las erogaciones que se deriven de contingencias socioeconómicas, con el fin de prevenir o resarcir daños a la población o a la infraestructura pública; así como las derivadas de las responsabilidades de los entes públicos. Dichas provisiones se considerarán como transitorias en tanto se distribuye su monto entre las partidas específicas necesarias para los programas.</t>
        </r>
        <r>
          <rPr>
            <sz val="12"/>
            <color indexed="81"/>
            <rFont val="Arial"/>
            <family val="2"/>
          </rPr>
          <t xml:space="preserve">
</t>
        </r>
      </text>
    </comment>
    <comment ref="B380" authorId="1">
      <text>
        <r>
          <rPr>
            <b/>
            <sz val="12"/>
            <color indexed="81"/>
            <rFont val="Arial"/>
            <family val="2"/>
          </rPr>
          <t>Provisiones presupuestarias para otras erogaciones especiales, éstas se considerará como transitoria en tanto se distribuye su monto entre las partidas específicas necesarias para los programas, por lo que su asignación se afectará una vez ubicada en las partidas correspondientes, según la naturaleza de las erogaciones y previa aprobación, de acuerdo con lineamientos específicos.</t>
        </r>
        <r>
          <rPr>
            <sz val="12"/>
            <color indexed="81"/>
            <rFont val="Arial"/>
            <family val="2"/>
          </rPr>
          <t xml:space="preserve">
</t>
        </r>
      </text>
    </comment>
    <comment ref="B381" authorId="1">
      <text>
        <r>
          <rPr>
            <b/>
            <sz val="12"/>
            <color indexed="81"/>
            <rFont val="Arial"/>
            <family val="2"/>
          </rPr>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 en los términos de los convenios que celebre el Gobierno Federal con éstas.</t>
        </r>
        <r>
          <rPr>
            <sz val="12"/>
            <color indexed="81"/>
            <rFont val="Arial"/>
            <family val="2"/>
          </rPr>
          <t xml:space="preserve">
</t>
        </r>
      </text>
    </comment>
    <comment ref="B382" authorId="1">
      <text>
        <r>
          <rPr>
            <b/>
            <sz val="12"/>
            <color indexed="81"/>
            <rFont val="Arial"/>
            <family val="2"/>
          </rPr>
          <t>Recursos que corresponden a los estados y municipios que se derivan del Sistema Nacional de Coordinación Fiscal, de conformidad a lo establecido por los capítulos I, II, III y IV de la Ley de Coordinación Fiscal, así como las que correspondan a sistemas estatales de coordinación fiscal determinados por las leyes correspondientes.</t>
        </r>
        <r>
          <rPr>
            <sz val="12"/>
            <color indexed="81"/>
            <rFont val="Arial"/>
            <family val="2"/>
          </rPr>
          <t xml:space="preserve">
</t>
        </r>
      </text>
    </comment>
    <comment ref="B383" authorId="1">
      <text>
        <r>
          <rPr>
            <b/>
            <sz val="12"/>
            <color indexed="81"/>
            <rFont val="Arial"/>
            <family val="2"/>
          </rPr>
          <t>Asignaciones de recursos previstos en el Presupuesto de Egresos por concepto de las estimaciones de participaciones  en los ingresos federales que conforme a la Ley de Coordinación Fiscal correspondan a las haciendas públicas de los estados, municipios y Distrito Federal.</t>
        </r>
        <r>
          <rPr>
            <sz val="12"/>
            <color indexed="81"/>
            <rFont val="Arial"/>
            <family val="2"/>
          </rPr>
          <t xml:space="preserve">
</t>
        </r>
      </text>
    </comment>
    <comment ref="B384" authorId="1">
      <text>
        <r>
          <rPr>
            <b/>
            <sz val="12"/>
            <color indexed="81"/>
            <rFont val="Arial"/>
            <family val="2"/>
          </rPr>
          <t>Asignaciones que prevén estimaciones por el porcentaje del importe total que se distribuye entre las  entidades federativas y de la parte correspondiente en materia de derechos.</t>
        </r>
        <r>
          <rPr>
            <sz val="12"/>
            <color indexed="81"/>
            <rFont val="Arial"/>
            <family val="2"/>
          </rPr>
          <t xml:space="preserve">
</t>
        </r>
      </text>
    </comment>
    <comment ref="B385" authorId="1">
      <text>
        <r>
          <rPr>
            <b/>
            <sz val="12"/>
            <color indexed="81"/>
            <rFont val="Arial"/>
            <family val="2"/>
          </rPr>
          <t>Recursos de los estados a los municipios que se derivan del Sistema Nacional de Coordinación Fiscal, así como las que correspondan a sistemas estatales de coordinación fiscal determinados por las leyes correspondientes.</t>
        </r>
        <r>
          <rPr>
            <sz val="12"/>
            <color indexed="81"/>
            <rFont val="Arial"/>
            <family val="2"/>
          </rPr>
          <t xml:space="preserve">
</t>
        </r>
      </text>
    </comment>
    <comment ref="B386" authorId="1">
      <text>
        <r>
          <rPr>
            <b/>
            <sz val="12"/>
            <color indexed="81"/>
            <rFont val="Arial"/>
            <family val="2"/>
          </rPr>
          <t>Asignaciones destinadas a compensar los montos correspondientes en los fondos previstos en las demás partidas, que conforme a la fórmula establecida se estima deben recibir las entidades federativas por concepto de recaudación federal participable. Incluye las asignaciones cuya participación total en los fondos general de participaciones y de fomento municipal no alcance el crecimiento esperado en la recaudación federal participable, las asignaciones a las entidades federativas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7" authorId="1">
      <text>
        <r>
          <rPr>
            <b/>
            <sz val="12"/>
            <color indexed="81"/>
            <rFont val="Arial"/>
            <family val="2"/>
          </rPr>
          <t>Asignaciones destinadas a compensar los montos correspondientes en los fondos previstos en las demás partidas que, conforme a la fórmula establecida se estima deben recibir los municipios por concepto de recaudación federal participable. Incluye las asignaciones cuya participación total en los fondos general de participaciones y de fomento municipal no alcance el crecimiento esperado en la recaudación federal participable, las asignaciones a los municipios que resulten afectadas por el cambio en la fórmula de participaciones y aquéllas destinadas a cubrir el porcentaje de las participaciones derivado de la recaudación del impuesto especial de producción y servicios.</t>
        </r>
        <r>
          <rPr>
            <sz val="12"/>
            <color indexed="81"/>
            <rFont val="Arial"/>
            <family val="2"/>
          </rPr>
          <t xml:space="preserve">
</t>
        </r>
      </text>
    </comment>
    <comment ref="B388" authorId="1">
      <text>
        <r>
          <rPr>
            <b/>
            <sz val="12"/>
            <color indexed="81"/>
            <rFont val="Arial"/>
            <family val="2"/>
          </rPr>
          <t xml:space="preserve">Asignaciones destinadas a cubrir los incentivos derivados de convenios de colaboración administrativa  que se celebren con otros órdenes de gobierno.
</t>
        </r>
      </text>
    </comment>
    <comment ref="B389" authorId="1">
      <text>
        <r>
          <rPr>
            <b/>
            <sz val="12"/>
            <color indexed="81"/>
            <rFont val="Arial"/>
            <family val="2"/>
          </rPr>
          <t>Recursos que corresponden a las entidades federativas y municipios que se derivan del Sistema Nacional de Coordinación Fiscal, de conformidad a lo establecido por el capítulo V de la Ley de Coordinación Fiscal.</t>
        </r>
        <r>
          <rPr>
            <sz val="12"/>
            <color indexed="81"/>
            <rFont val="Arial"/>
            <family val="2"/>
          </rPr>
          <t xml:space="preserve">
</t>
        </r>
      </text>
    </comment>
    <comment ref="B390" authorId="1">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estados y Distrito Federal.</t>
        </r>
        <r>
          <rPr>
            <sz val="12"/>
            <color indexed="81"/>
            <rFont val="Arial"/>
            <family val="2"/>
          </rPr>
          <t xml:space="preserve">
</t>
        </r>
      </text>
    </comment>
    <comment ref="B391" authorId="1">
      <text>
        <r>
          <rPr>
            <b/>
            <sz val="12"/>
            <color indexed="81"/>
            <rFont val="Arial"/>
            <family val="2"/>
          </rPr>
          <t>Asignaciones destinadas a cubrir las aportaciones federales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2" authorId="1">
      <text>
        <r>
          <rPr>
            <b/>
            <sz val="12"/>
            <color indexed="81"/>
            <rFont val="Arial"/>
            <family val="2"/>
          </rPr>
          <t>Asignaciones destinadas a cubrir las aportaciones estatales para educación básica y normal, servicios de salud infraestructura social, fortalecimiento municipal, otorgamiento de las aportaciones múltiples, educación tecnológica y de adultos, seguridad pública y, en su caso, otras a las que se refiere la Ley de Coordinación Fiscal a favor de los Municipios.</t>
        </r>
        <r>
          <rPr>
            <sz val="12"/>
            <color indexed="81"/>
            <rFont val="Arial"/>
            <family val="2"/>
          </rPr>
          <t xml:space="preserve">
</t>
        </r>
      </text>
    </comment>
    <comment ref="B393" authorId="1">
      <text>
        <r>
          <rPr>
            <b/>
            <sz val="12"/>
            <color indexed="81"/>
            <rFont val="Arial"/>
            <family val="2"/>
          </rPr>
          <t>Asignaciones destinadas a cubrir las aportaciones anuales para cada familia beneficiaria del Sistema de Protección Social en Salud, conforme al porcentaje y, en su caso, las actualizaciones que se determinen conforme a la Ley General de Salud.</t>
        </r>
        <r>
          <rPr>
            <sz val="12"/>
            <color indexed="81"/>
            <rFont val="Arial"/>
            <family val="2"/>
          </rPr>
          <t xml:space="preserve">
</t>
        </r>
      </text>
    </comment>
    <comment ref="B394" authorId="1">
      <text>
        <r>
          <rPr>
            <b/>
            <sz val="12"/>
            <color indexed="81"/>
            <rFont val="Arial"/>
            <family val="2"/>
          </rPr>
          <t>Recursos destinados a compensar la disminución en ingresos participables a las entidades federativas y municipios.</t>
        </r>
        <r>
          <rPr>
            <sz val="12"/>
            <color indexed="81"/>
            <rFont val="Arial"/>
            <family val="2"/>
          </rPr>
          <t xml:space="preserve">
</t>
        </r>
      </text>
    </comment>
    <comment ref="B395" authorId="1">
      <text>
        <r>
          <rPr>
            <b/>
            <sz val="12"/>
            <color indexed="81"/>
            <rFont val="Arial"/>
            <family val="2"/>
          </rPr>
          <t>Recursos asignados a un ente público y reasignado por éste a otro a través de convenios para su ejecución.</t>
        </r>
        <r>
          <rPr>
            <sz val="12"/>
            <color indexed="81"/>
            <rFont val="Arial"/>
            <family val="2"/>
          </rPr>
          <t xml:space="preserve">
</t>
        </r>
      </text>
    </comment>
    <comment ref="B396" authorId="1">
      <text>
        <r>
          <rPr>
            <b/>
            <sz val="12"/>
            <color indexed="81"/>
            <rFont val="Arial"/>
            <family val="2"/>
          </rPr>
          <t>Asignaciones destinadas a los convenios que celebran los entes públicos con el propósito de reasignar la ejecución de funciones, programas o proyectos federales y, en su caso, recursos humanos o materiales.</t>
        </r>
        <r>
          <rPr>
            <sz val="12"/>
            <color indexed="81"/>
            <rFont val="Arial"/>
            <family val="2"/>
          </rPr>
          <t xml:space="preserve">
</t>
        </r>
      </text>
    </comment>
    <comment ref="B397" authorId="1">
      <text>
        <r>
          <rPr>
            <b/>
            <sz val="12"/>
            <color indexed="81"/>
            <rFont val="Arial"/>
            <family val="2"/>
          </rPr>
          <t>Asignaciones destinadas a los convenios que  celebran los entes públicos con el propósito de descentralizar la ejecución de funciones, programas o proyectos federales y, en su caso, recursos humanos o materiales.</t>
        </r>
        <r>
          <rPr>
            <sz val="12"/>
            <color indexed="81"/>
            <rFont val="Arial"/>
            <family val="2"/>
          </rPr>
          <t xml:space="preserve">
</t>
        </r>
      </text>
    </comment>
    <comment ref="B398" authorId="1">
      <text>
        <r>
          <rPr>
            <b/>
            <sz val="12"/>
            <color indexed="81"/>
            <rFont val="Arial"/>
            <family val="2"/>
          </rPr>
          <t>Asignaciones destinadas a otros convenios no especificados en las partidas anteriores que celebran los entes públicos.</t>
        </r>
        <r>
          <rPr>
            <sz val="12"/>
            <color indexed="81"/>
            <rFont val="Arial"/>
            <family val="2"/>
          </rPr>
          <t xml:space="preserve">
</t>
        </r>
      </text>
    </comment>
    <comment ref="B399" authorId="1">
      <text>
        <r>
          <rPr>
            <b/>
            <sz val="12"/>
            <color indexed="81"/>
            <rFont val="Arial"/>
            <family val="2"/>
          </rPr>
          <t>Asignaciones destinadas a cubrir obligaciones por concepto de deuda pública interna y externa derivada de la contratación de empréstitos; incluye la amortización, los intereses, gastos y comisiones de la deuda pública, así como las erogaciones relacionadas con la emisión y/o contratación de deuda. Asimismo, incluye los adeudos de ejercicios fiscales anteriores (ADEFAS).</t>
        </r>
        <r>
          <rPr>
            <sz val="12"/>
            <color indexed="81"/>
            <rFont val="Arial"/>
            <family val="2"/>
          </rPr>
          <t xml:space="preserve">
</t>
        </r>
      </text>
    </comment>
    <comment ref="B400" authorId="1">
      <text>
        <r>
          <rPr>
            <b/>
            <sz val="12"/>
            <color indexed="81"/>
            <rFont val="Arial"/>
            <family val="2"/>
          </rPr>
          <t>Asignaciones destinadas a cubrir el pago del principal derivado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01" authorId="1">
      <text>
        <r>
          <rPr>
            <b/>
            <sz val="12"/>
            <color indexed="81"/>
            <rFont val="Arial"/>
            <family val="2"/>
          </rPr>
          <t>Asignaciones destinadas a cubrir el pago principal derivado de los créditos contraídos en moneda nacional con instituciones de crédito establecidas en el territorio nacional.</t>
        </r>
        <r>
          <rPr>
            <sz val="12"/>
            <color indexed="81"/>
            <rFont val="Arial"/>
            <family val="2"/>
          </rPr>
          <t xml:space="preserve">
</t>
        </r>
      </text>
    </comment>
    <comment ref="B402" authorId="1">
      <text>
        <r>
          <rPr>
            <b/>
            <sz val="12"/>
            <color indexed="81"/>
            <rFont val="Arial"/>
            <family val="2"/>
          </rPr>
          <t>Asignaciones para el pago del principal derivado de la colocación de valores por los entes públicos en territorio nacional.</t>
        </r>
        <r>
          <rPr>
            <sz val="12"/>
            <color indexed="81"/>
            <rFont val="Arial"/>
            <family val="2"/>
          </rPr>
          <t xml:space="preserve">
</t>
        </r>
      </text>
    </comment>
    <comment ref="B403" authorId="1">
      <text>
        <r>
          <rPr>
            <b/>
            <sz val="12"/>
            <color indexed="81"/>
            <rFont val="Arial"/>
            <family val="2"/>
          </rPr>
          <t>Asignaciones para la amortización de financiamientos contraídos con arrendadoras nacionales o en el que su pago esté convenido en moneda nacional.</t>
        </r>
        <r>
          <rPr>
            <sz val="12"/>
            <color indexed="81"/>
            <rFont val="Arial"/>
            <family val="2"/>
          </rPr>
          <t xml:space="preserve">
</t>
        </r>
      </text>
    </comment>
    <comment ref="B404" authorId="1">
      <text>
        <r>
          <rPr>
            <b/>
            <sz val="12"/>
            <color indexed="81"/>
            <rFont val="Arial"/>
            <family val="2"/>
          </rPr>
          <t>Asignaciones destinadas a cubrir el pago del principal, derivado de los créditos contraídos en moneda extranjera con bancos establecidos fuera del territorio nacional.</t>
        </r>
        <r>
          <rPr>
            <sz val="12"/>
            <color indexed="81"/>
            <rFont val="Arial"/>
            <family val="2"/>
          </rPr>
          <t xml:space="preserve">
</t>
        </r>
      </text>
    </comment>
    <comment ref="B405" authorId="1">
      <text>
        <r>
          <rPr>
            <b/>
            <sz val="12"/>
            <color indexed="81"/>
            <rFont val="Arial"/>
            <family val="2"/>
          </rPr>
          <t>Asignaciones destinadas a cubrir el pago del principal de los financiamientos contratados con el Banco Internacional de Reconstrucción y Fomento, el Banco Interamericano de Desarrollo y otras instituciones análogas.</t>
        </r>
        <r>
          <rPr>
            <sz val="12"/>
            <color indexed="81"/>
            <rFont val="Arial"/>
            <family val="2"/>
          </rPr>
          <t xml:space="preserve">
</t>
        </r>
      </text>
    </comment>
    <comment ref="B406" authorId="1">
      <text>
        <r>
          <rPr>
            <b/>
            <sz val="12"/>
            <color indexed="81"/>
            <rFont val="Arial"/>
            <family val="2"/>
          </rPr>
          <t>Asignaciones para el pago del principal derivado de los financiamientos otorgados por gobiernos extranjeros a través de sus instituciones de crédito.</t>
        </r>
        <r>
          <rPr>
            <sz val="12"/>
            <color indexed="81"/>
            <rFont val="Arial"/>
            <family val="2"/>
          </rPr>
          <t xml:space="preserve">
</t>
        </r>
      </text>
    </comment>
    <comment ref="B407" authorId="1">
      <text>
        <r>
          <rPr>
            <b/>
            <sz val="12"/>
            <color indexed="81"/>
            <rFont val="Arial"/>
            <family val="2"/>
          </rPr>
          <t>Asignaciones para el pago del principal derivado de la colocación de títulos y valores mexicanos en los mercados extranjeros.</t>
        </r>
        <r>
          <rPr>
            <sz val="12"/>
            <color indexed="81"/>
            <rFont val="Arial"/>
            <family val="2"/>
          </rPr>
          <t xml:space="preserve">
</t>
        </r>
      </text>
    </comment>
    <comment ref="B408" authorId="1">
      <text>
        <r>
          <rPr>
            <b/>
            <sz val="12"/>
            <color indexed="81"/>
            <rFont val="Arial"/>
            <family val="2"/>
          </rPr>
          <t>Asignaciones para la amortización de financiamientos contraídos con arrendadoras extranjeras en el que su pago esté convenido en moneda extranjera.</t>
        </r>
        <r>
          <rPr>
            <sz val="12"/>
            <color indexed="81"/>
            <rFont val="Arial"/>
            <family val="2"/>
          </rPr>
          <t xml:space="preserve">
</t>
        </r>
      </text>
    </comment>
    <comment ref="B409" authorId="1">
      <text>
        <r>
          <rPr>
            <b/>
            <sz val="12"/>
            <color indexed="81"/>
            <rFont val="Arial"/>
            <family val="2"/>
          </rPr>
          <t>Asignaciones destinadas a cubrir el pago de intereses derivados de los diversos créditos o financiamientos contratados a plazo con instituciones nacionales y extranjeras, privadas y mixtas de crédito y con otros acreedores, que sean pagaderos en el interior y exterior del país en moneda de curso legal.</t>
        </r>
        <r>
          <rPr>
            <sz val="12"/>
            <color indexed="81"/>
            <rFont val="Arial"/>
            <family val="2"/>
          </rPr>
          <t xml:space="preserve">
</t>
        </r>
      </text>
    </comment>
    <comment ref="B410" authorId="1">
      <text>
        <r>
          <rPr>
            <b/>
            <sz val="12"/>
            <color indexed="81"/>
            <rFont val="Arial"/>
            <family val="2"/>
          </rPr>
          <t>Asignaciones destinadas al pago de intereses derivados de los créditos contratados con instituciones de crédito nacionales.</t>
        </r>
        <r>
          <rPr>
            <sz val="12"/>
            <color indexed="81"/>
            <rFont val="Arial"/>
            <family val="2"/>
          </rPr>
          <t xml:space="preserve">
</t>
        </r>
      </text>
    </comment>
    <comment ref="B411" authorId="1">
      <text>
        <r>
          <rPr>
            <b/>
            <sz val="12"/>
            <color indexed="81"/>
            <rFont val="Arial"/>
            <family val="2"/>
          </rPr>
          <t>Asignaciones destinadas al pago de intereses por la colocación de títulos y valores gubernamentales colocados en territorio nacional.</t>
        </r>
        <r>
          <rPr>
            <sz val="12"/>
            <color indexed="81"/>
            <rFont val="Arial"/>
            <family val="2"/>
          </rPr>
          <t xml:space="preserve">
</t>
        </r>
      </text>
    </comment>
    <comment ref="B412" authorId="1">
      <text>
        <r>
          <rPr>
            <b/>
            <sz val="12"/>
            <color indexed="81"/>
            <rFont val="Arial"/>
            <family val="2"/>
          </rPr>
          <t>Asignaciones destinadas al pago de intereses derivado de la contratación de arrendamientos financieros nacionales.</t>
        </r>
        <r>
          <rPr>
            <sz val="12"/>
            <color indexed="81"/>
            <rFont val="Arial"/>
            <family val="2"/>
          </rPr>
          <t xml:space="preserve">
</t>
        </r>
      </text>
    </comment>
    <comment ref="B413" authorId="1">
      <text>
        <r>
          <rPr>
            <b/>
            <sz val="12"/>
            <color indexed="81"/>
            <rFont val="Arial"/>
            <family val="2"/>
          </rPr>
          <t>Asignaciones destinadas al pago de intereses derivados de créditos contratados con la banca comercial externa.</t>
        </r>
        <r>
          <rPr>
            <sz val="12"/>
            <color indexed="81"/>
            <rFont val="Arial"/>
            <family val="2"/>
          </rPr>
          <t xml:space="preserve">
</t>
        </r>
      </text>
    </comment>
    <comment ref="B414" authorId="1">
      <text>
        <r>
          <rPr>
            <b/>
            <sz val="12"/>
            <color indexed="81"/>
            <rFont val="Arial"/>
            <family val="2"/>
          </rPr>
          <t>Asignaciones destinadas al pago de intereses por la contratación de financiamientos con el Banco Internacional de Reconstrucción y Fomento, el Banco Interamericano de Desarrollo y otras instituciones análogas.</t>
        </r>
        <r>
          <rPr>
            <sz val="12"/>
            <color indexed="81"/>
            <rFont val="Arial"/>
            <family val="2"/>
          </rPr>
          <t xml:space="preserve">
</t>
        </r>
      </text>
    </comment>
    <comment ref="B415" authorId="1">
      <text>
        <r>
          <rPr>
            <b/>
            <sz val="12"/>
            <color indexed="81"/>
            <rFont val="Arial"/>
            <family val="2"/>
          </rPr>
          <t>Asignaciones destinadas al pago de intereses por la contratación de financiamientos otorgados por gobiernos extranjeros, a través de sus instituciones de crédito.</t>
        </r>
        <r>
          <rPr>
            <sz val="12"/>
            <color indexed="81"/>
            <rFont val="Arial"/>
            <family val="2"/>
          </rPr>
          <t xml:space="preserve">
</t>
        </r>
      </text>
    </comment>
    <comment ref="B416" authorId="1">
      <text>
        <r>
          <rPr>
            <b/>
            <sz val="12"/>
            <color indexed="81"/>
            <rFont val="Arial"/>
            <family val="2"/>
          </rPr>
          <t>Asignaciones destinadas al pago de intereses por la colocación de títulos y valores mexicanos en los mercados extranjeros.</t>
        </r>
        <r>
          <rPr>
            <sz val="12"/>
            <color indexed="81"/>
            <rFont val="Arial"/>
            <family val="2"/>
          </rPr>
          <t xml:space="preserve">
</t>
        </r>
      </text>
    </comment>
    <comment ref="B417" authorId="1">
      <text>
        <r>
          <rPr>
            <b/>
            <sz val="12"/>
            <color indexed="81"/>
            <rFont val="Arial"/>
            <family val="2"/>
          </rPr>
          <t>Asignaciones destinadas al pago de intereses por concepto de arrendamientos financieros contratados con arrendadoras extranjeras en el que su pago esté establecido en moneda extranjera.</t>
        </r>
        <r>
          <rPr>
            <sz val="12"/>
            <color indexed="81"/>
            <rFont val="Arial"/>
            <family val="2"/>
          </rPr>
          <t xml:space="preserve">
</t>
        </r>
      </text>
    </comment>
    <comment ref="B418" authorId="1">
      <text>
        <r>
          <rPr>
            <b/>
            <sz val="12"/>
            <color indexed="81"/>
            <rFont val="Arial"/>
            <family val="2"/>
          </rPr>
          <t>Asignaciones destinadas a cubrir las comisiones derivadas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19" authorId="1">
      <text>
        <r>
          <rPr>
            <b/>
            <sz val="12"/>
            <color indexed="81"/>
            <rFont val="Arial"/>
            <family val="2"/>
          </rPr>
          <t>Asignaciones destinadas al pago de obligaciones derivadas del servicio de la deuda contratada en territorio nacional.</t>
        </r>
        <r>
          <rPr>
            <sz val="12"/>
            <color indexed="81"/>
            <rFont val="Arial"/>
            <family val="2"/>
          </rPr>
          <t xml:space="preserve">
</t>
        </r>
      </text>
    </comment>
    <comment ref="B420" authorId="1">
      <text>
        <r>
          <rPr>
            <b/>
            <sz val="12"/>
            <color indexed="81"/>
            <rFont val="Arial"/>
            <family val="2"/>
          </rPr>
          <t>Asignaciones destinadas al pago de obligaciones derivadas del servicio de la deuda contratada fuera del territorio nacional.</t>
        </r>
        <r>
          <rPr>
            <sz val="12"/>
            <color indexed="81"/>
            <rFont val="Arial"/>
            <family val="2"/>
          </rPr>
          <t xml:space="preserve">
</t>
        </r>
      </text>
    </comment>
    <comment ref="B421" authorId="1">
      <text>
        <r>
          <rPr>
            <b/>
            <sz val="12"/>
            <color indexed="81"/>
            <rFont val="Arial"/>
            <family val="2"/>
          </rPr>
          <t>Asignaciones destinadas a cubrir los gastos derivados de los diversos créditos o financiamientos autorizados o ratificados por el Congreso de la Unión, pagaderos en el interior y exterior del país, tanto en moneda nacional como extranjera.</t>
        </r>
        <r>
          <rPr>
            <sz val="12"/>
            <color indexed="81"/>
            <rFont val="Arial"/>
            <family val="2"/>
          </rPr>
          <t xml:space="preserve">
</t>
        </r>
      </text>
    </comment>
    <comment ref="B422" authorId="1">
      <text>
        <r>
          <rPr>
            <b/>
            <sz val="12"/>
            <color indexed="81"/>
            <rFont val="Arial"/>
            <family val="2"/>
          </rPr>
          <t>Asignaciones destinadas al pago de gastos de la deuda pública interna,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interna que por su naturaleza no corresponda a amortizaciones, intereses, comisiones o coberturas.</t>
        </r>
        <r>
          <rPr>
            <sz val="12"/>
            <color indexed="81"/>
            <rFont val="Arial"/>
            <family val="2"/>
          </rPr>
          <t xml:space="preserve">
</t>
        </r>
      </text>
    </comment>
    <comment ref="B423" authorId="1">
      <text>
        <r>
          <rPr>
            <b/>
            <sz val="12"/>
            <color indexed="81"/>
            <rFont val="Arial"/>
            <family val="2"/>
          </rPr>
          <t>Asignaciones destinadas al pago de gastos de la deuda pública externa, como son: diversos gastos que se cubren a los bancos agentes conforme a los convenios y/o contratos de crédito suscritos, gastos asociados a la difusión de la deuda, gastos por inscripción de los valores en las instancias respectivas; así como cualquier otra erogación derivada de la contratación, manejo y servicio de la deuda pública externa que por su naturaleza no corresponda a amortizaciones, intereses, comisiones o coberturas.</t>
        </r>
        <r>
          <rPr>
            <sz val="12"/>
            <color indexed="81"/>
            <rFont val="Arial"/>
            <family val="2"/>
          </rPr>
          <t xml:space="preserve">
</t>
        </r>
      </text>
    </comment>
    <comment ref="B424" authorId="1">
      <text>
        <r>
          <rPr>
            <b/>
            <sz val="12"/>
            <color indexed="81"/>
            <rFont val="Arial"/>
            <family val="2"/>
          </rPr>
          <t>Asignaciones destinadas a cubrir los importes generados por las variaciones en el tipo de cambio o en las tasas de interés en el cumplimiento de las obligaciones de deuda interna o externa; así como la contratación de instrumentos financieros denominados como futuros o derivados.</t>
        </r>
        <r>
          <rPr>
            <sz val="12"/>
            <color indexed="81"/>
            <rFont val="Arial"/>
            <family val="2"/>
          </rPr>
          <t xml:space="preserve">
</t>
        </r>
      </text>
    </comment>
    <comment ref="B425" authorId="1">
      <text>
        <r>
          <rPr>
            <b/>
            <sz val="12"/>
            <color indexed="81"/>
            <rFont val="Arial"/>
            <family val="2"/>
          </rPr>
          <t>Asignaciones destinadas al pago de los importes derivados por las variaciones en las tasas de interés, en el tipo de cambio de divisas, programa de cobertura petrolera, agropecuaria y otras coberturas mediante instrumentos financieros derivados; así como las erogaciones que, en su caso, resulten de la cancelación anticipada de los propios contratos de cobertura.</t>
        </r>
        <r>
          <rPr>
            <sz val="12"/>
            <color indexed="81"/>
            <rFont val="Arial"/>
            <family val="2"/>
          </rPr>
          <t xml:space="preserve">
</t>
        </r>
      </text>
    </comment>
    <comment ref="B426" authorId="1">
      <text>
        <r>
          <rPr>
            <b/>
            <sz val="12"/>
            <color indexed="81"/>
            <rFont val="Arial"/>
            <family val="2"/>
          </rPr>
          <t>Asignaciones destinadas al apoyo de los ahorradores y deudores de la banca y del saneamiento del sistema financiero nacional.</t>
        </r>
        <r>
          <rPr>
            <sz val="12"/>
            <color indexed="81"/>
            <rFont val="Arial"/>
            <family val="2"/>
          </rPr>
          <t xml:space="preserve">
</t>
        </r>
      </text>
    </comment>
    <comment ref="B427" authorId="1">
      <text>
        <r>
          <rPr>
            <b/>
            <sz val="12"/>
            <color indexed="81"/>
            <rFont val="Arial"/>
            <family val="2"/>
          </rPr>
          <t>Asignaciones para cubrir compromisos derivados de programas de apoyo y saneamiento del sistema financiero nacional.</t>
        </r>
        <r>
          <rPr>
            <sz val="12"/>
            <color indexed="81"/>
            <rFont val="Arial"/>
            <family val="2"/>
          </rPr>
          <t xml:space="preserve">
</t>
        </r>
      </text>
    </comment>
    <comment ref="B428" authorId="1">
      <text>
        <r>
          <rPr>
            <b/>
            <sz val="12"/>
            <color indexed="81"/>
            <rFont val="Arial"/>
            <family val="2"/>
          </rPr>
          <t>Asignaciones, destinadas a cubrir compromisos por la aplicación de programas de apoyo a ahorradores y deudores.</t>
        </r>
        <r>
          <rPr>
            <sz val="12"/>
            <color indexed="81"/>
            <rFont val="Arial"/>
            <family val="2"/>
          </rPr>
          <t xml:space="preserve">
</t>
        </r>
      </text>
    </comment>
    <comment ref="B429" authorId="1">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 ref="B430" authorId="1">
      <text>
        <r>
          <rPr>
            <b/>
            <sz val="12"/>
            <color indexed="81"/>
            <rFont val="Arial"/>
            <family val="2"/>
          </rPr>
          <t>Asignaciones destinadas a cubrir las erogaciones devengadas y pendientes de liquidar al cierre del ejercicio fiscal anterior, derivadas de la contratación de bienes y servicios requeridos en el desempeño de las funciones de los entes públicos, para las cuales existió asignación presupuestal con saldo disponible al cierre del ejercicio fiscal en que se devengaron.</t>
        </r>
        <r>
          <rPr>
            <sz val="12"/>
            <color indexed="81"/>
            <rFont val="Arial"/>
            <family val="2"/>
          </rPr>
          <t xml:space="preserve">
</t>
        </r>
      </text>
    </comment>
  </commentList>
</comments>
</file>

<file path=xl/comments9.xml><?xml version="1.0" encoding="utf-8"?>
<comments xmlns="http://schemas.openxmlformats.org/spreadsheetml/2006/main">
  <authors>
    <author>OFICILIA MAYOR</author>
  </authors>
  <commentList>
    <comment ref="A16" authorId="0">
      <text>
        <r>
          <rPr>
            <b/>
            <sz val="9"/>
            <color indexed="81"/>
            <rFont val="Tahoma"/>
            <family val="2"/>
          </rPr>
          <t>OFICILIA MAYOR:</t>
        </r>
        <r>
          <rPr>
            <sz val="9"/>
            <color indexed="81"/>
            <rFont val="Tahoma"/>
            <family val="2"/>
          </rPr>
          <t xml:space="preserve">
CAMBIE DE LUGAR </t>
        </r>
      </text>
    </comment>
    <comment ref="A27" authorId="0">
      <text>
        <r>
          <rPr>
            <b/>
            <sz val="9"/>
            <color indexed="81"/>
            <rFont val="Tahoma"/>
            <family val="2"/>
          </rPr>
          <t>OFICILIA MAYOR:</t>
        </r>
        <r>
          <rPr>
            <sz val="9"/>
            <color indexed="81"/>
            <rFont val="Tahoma"/>
            <family val="2"/>
          </rPr>
          <t xml:space="preserve">
OCUPADO POR MARA </t>
        </r>
      </text>
    </comment>
    <comment ref="A29" authorId="0">
      <text>
        <r>
          <rPr>
            <b/>
            <sz val="9"/>
            <color indexed="81"/>
            <rFont val="Tahoma"/>
            <family val="2"/>
          </rPr>
          <t>OFICILIA MAYOR:</t>
        </r>
        <r>
          <rPr>
            <sz val="9"/>
            <color indexed="81"/>
            <rFont val="Tahoma"/>
            <family val="2"/>
          </rPr>
          <t xml:space="preserve">
OCUPADO POR LUIS ALBERTO </t>
        </r>
      </text>
    </comment>
    <comment ref="A33" authorId="0">
      <text>
        <r>
          <rPr>
            <b/>
            <sz val="9"/>
            <color indexed="81"/>
            <rFont val="Tahoma"/>
            <family val="2"/>
          </rPr>
          <t>OFICILIA MAYOR:</t>
        </r>
        <r>
          <rPr>
            <sz val="9"/>
            <color indexed="81"/>
            <rFont val="Tahoma"/>
            <family val="2"/>
          </rPr>
          <t xml:space="preserve">
ESTA OCUPADA POR JAZMIN </t>
        </r>
      </text>
    </comment>
    <comment ref="A35" authorId="0">
      <text>
        <r>
          <rPr>
            <b/>
            <sz val="9"/>
            <color indexed="81"/>
            <rFont val="Tahoma"/>
            <family val="2"/>
          </rPr>
          <t>OFICILIA MAYOR:</t>
        </r>
        <r>
          <rPr>
            <sz val="9"/>
            <color indexed="81"/>
            <rFont val="Tahoma"/>
            <family val="2"/>
          </rPr>
          <t xml:space="preserve">
EVRISTO </t>
        </r>
      </text>
    </comment>
    <comment ref="A52" authorId="0">
      <text>
        <r>
          <rPr>
            <b/>
            <sz val="9"/>
            <color indexed="81"/>
            <rFont val="Tahoma"/>
            <family val="2"/>
          </rPr>
          <t>OFICILIA MAYOR:</t>
        </r>
        <r>
          <rPr>
            <sz val="9"/>
            <color indexed="81"/>
            <rFont val="Tahoma"/>
            <family val="2"/>
          </rPr>
          <t xml:space="preserve">
ESTA OCUPADA POR LIZ </t>
        </r>
      </text>
    </comment>
    <comment ref="J80" authorId="0">
      <text>
        <r>
          <rPr>
            <b/>
            <sz val="9"/>
            <color indexed="81"/>
            <rFont val="Tahoma"/>
            <family val="2"/>
          </rPr>
          <t>OFICILIA MAYOR:</t>
        </r>
        <r>
          <rPr>
            <sz val="9"/>
            <color indexed="81"/>
            <rFont val="Tahoma"/>
            <family val="2"/>
          </rPr>
          <t xml:space="preserve">
luis sergio</t>
        </r>
      </text>
    </comment>
    <comment ref="A81" authorId="0">
      <text>
        <r>
          <rPr>
            <b/>
            <sz val="9"/>
            <color indexed="81"/>
            <rFont val="Tahoma"/>
            <family val="2"/>
          </rPr>
          <t>OFICILIA MAYOR:</t>
        </r>
        <r>
          <rPr>
            <sz val="9"/>
            <color indexed="81"/>
            <rFont val="Tahoma"/>
            <family val="2"/>
          </rPr>
          <t xml:space="preserve">
ESTA OCUPADA POR ALESSANDRA </t>
        </r>
      </text>
    </comment>
    <comment ref="A82" authorId="0">
      <text>
        <r>
          <rPr>
            <b/>
            <sz val="9"/>
            <color indexed="81"/>
            <rFont val="Tahoma"/>
            <family val="2"/>
          </rPr>
          <t>OFICILIA MAYOR:</t>
        </r>
        <r>
          <rPr>
            <sz val="9"/>
            <color indexed="81"/>
            <rFont val="Tahoma"/>
            <family val="2"/>
          </rPr>
          <t xml:space="preserve">
ALFREDO </t>
        </r>
      </text>
    </comment>
    <comment ref="A84" authorId="0">
      <text>
        <r>
          <rPr>
            <b/>
            <sz val="9"/>
            <color indexed="81"/>
            <rFont val="Tahoma"/>
            <family val="2"/>
          </rPr>
          <t>OFICILIA MAYOR:</t>
        </r>
        <r>
          <rPr>
            <sz val="9"/>
            <color indexed="81"/>
            <rFont val="Tahoma"/>
            <family val="2"/>
          </rPr>
          <t xml:space="preserve">
ESTA OCUPADA POR GREGORIO </t>
        </r>
      </text>
    </comment>
    <comment ref="A94" authorId="0">
      <text>
        <r>
          <rPr>
            <b/>
            <sz val="9"/>
            <color indexed="81"/>
            <rFont val="Tahoma"/>
            <family val="2"/>
          </rPr>
          <t>OFICILIA MAYOR:</t>
        </r>
        <r>
          <rPr>
            <sz val="9"/>
            <color indexed="81"/>
            <rFont val="Tahoma"/>
            <family val="2"/>
          </rPr>
          <t xml:space="preserve">
PRICILIA </t>
        </r>
      </text>
    </comment>
    <comment ref="A135" authorId="0">
      <text>
        <r>
          <rPr>
            <b/>
            <sz val="9"/>
            <color indexed="81"/>
            <rFont val="Tahoma"/>
            <family val="2"/>
          </rPr>
          <t>OFICILIA MAYOR:</t>
        </r>
        <r>
          <rPr>
            <sz val="9"/>
            <color indexed="81"/>
            <rFont val="Tahoma"/>
            <family val="2"/>
          </rPr>
          <t xml:space="preserve">
ES JAVIER GARCIA </t>
        </r>
      </text>
    </comment>
    <comment ref="A143" authorId="0">
      <text>
        <r>
          <rPr>
            <b/>
            <sz val="9"/>
            <color indexed="81"/>
            <rFont val="Tahoma"/>
            <family val="2"/>
          </rPr>
          <t>OFICILIA MAYOR:</t>
        </r>
        <r>
          <rPr>
            <sz val="9"/>
            <color indexed="81"/>
            <rFont val="Tahoma"/>
            <family val="2"/>
          </rPr>
          <t xml:space="preserve">
CIRILO</t>
        </r>
      </text>
    </comment>
    <comment ref="A144" authorId="0">
      <text>
        <r>
          <rPr>
            <b/>
            <sz val="9"/>
            <color indexed="81"/>
            <rFont val="Tahoma"/>
            <family val="2"/>
          </rPr>
          <t>OFICILIA MAYOR:</t>
        </r>
        <r>
          <rPr>
            <sz val="9"/>
            <color indexed="81"/>
            <rFont val="Tahoma"/>
            <family val="2"/>
          </rPr>
          <t xml:space="preserve">
ALFREDO</t>
        </r>
      </text>
    </comment>
    <comment ref="A145" authorId="0">
      <text>
        <r>
          <rPr>
            <b/>
            <sz val="9"/>
            <color indexed="81"/>
            <rFont val="Tahoma"/>
            <family val="2"/>
          </rPr>
          <t>OFICILIA MAYOR:</t>
        </r>
        <r>
          <rPr>
            <sz val="9"/>
            <color indexed="81"/>
            <rFont val="Tahoma"/>
            <family val="2"/>
          </rPr>
          <t xml:space="preserve">
ROBERTO</t>
        </r>
      </text>
    </comment>
    <comment ref="A146" authorId="0">
      <text>
        <r>
          <rPr>
            <b/>
            <sz val="9"/>
            <color indexed="81"/>
            <rFont val="Tahoma"/>
            <family val="2"/>
          </rPr>
          <t>OFICILIA MAYOR:</t>
        </r>
        <r>
          <rPr>
            <sz val="9"/>
            <color indexed="81"/>
            <rFont val="Tahoma"/>
            <family val="2"/>
          </rPr>
          <t xml:space="preserve">
ALEJANDRO</t>
        </r>
      </text>
    </comment>
    <comment ref="A147" authorId="0">
      <text>
        <r>
          <rPr>
            <b/>
            <sz val="9"/>
            <color indexed="81"/>
            <rFont val="Tahoma"/>
            <family val="2"/>
          </rPr>
          <t>OFICILIA MAYOR:</t>
        </r>
        <r>
          <rPr>
            <sz val="9"/>
            <color indexed="81"/>
            <rFont val="Tahoma"/>
            <family val="2"/>
          </rPr>
          <t xml:space="preserve">
OMAR</t>
        </r>
      </text>
    </comment>
    <comment ref="A148" authorId="0">
      <text>
        <r>
          <rPr>
            <b/>
            <sz val="9"/>
            <color indexed="81"/>
            <rFont val="Tahoma"/>
            <family val="2"/>
          </rPr>
          <t>OFICILIA MAYOR:</t>
        </r>
        <r>
          <rPr>
            <sz val="9"/>
            <color indexed="81"/>
            <rFont val="Tahoma"/>
            <family val="2"/>
          </rPr>
          <t xml:space="preserve">
JOSE GUADALUPE </t>
        </r>
      </text>
    </comment>
    <comment ref="A149" authorId="0">
      <text>
        <r>
          <rPr>
            <b/>
            <sz val="9"/>
            <color indexed="81"/>
            <rFont val="Tahoma"/>
            <family val="2"/>
          </rPr>
          <t>OFICILIA MAYOR:</t>
        </r>
        <r>
          <rPr>
            <sz val="9"/>
            <color indexed="81"/>
            <rFont val="Tahoma"/>
            <family val="2"/>
          </rPr>
          <t xml:space="preserve">
SERGIO GUZMAN</t>
        </r>
      </text>
    </comment>
    <comment ref="A150" authorId="0">
      <text>
        <r>
          <rPr>
            <b/>
            <sz val="9"/>
            <color indexed="81"/>
            <rFont val="Tahoma"/>
            <family val="2"/>
          </rPr>
          <t>OFICILIA MAYOR:</t>
        </r>
        <r>
          <rPr>
            <sz val="9"/>
            <color indexed="81"/>
            <rFont val="Tahoma"/>
            <family val="2"/>
          </rPr>
          <t xml:space="preserve">
ELVIRA </t>
        </r>
      </text>
    </comment>
    <comment ref="B160" authorId="0">
      <text>
        <r>
          <rPr>
            <b/>
            <sz val="9"/>
            <color indexed="81"/>
            <rFont val="Tahoma"/>
            <family val="2"/>
          </rPr>
          <t>OFICILIA MAYOR:</t>
        </r>
        <r>
          <rPr>
            <sz val="9"/>
            <color indexed="81"/>
            <rFont val="Tahoma"/>
            <family val="2"/>
          </rPr>
          <t xml:space="preserve">
DON RUBEN</t>
        </r>
      </text>
    </comment>
    <comment ref="B161" authorId="0">
      <text>
        <r>
          <rPr>
            <b/>
            <sz val="9"/>
            <color indexed="81"/>
            <rFont val="Tahoma"/>
            <family val="2"/>
          </rPr>
          <t>OFICILIA MAYOR:</t>
        </r>
        <r>
          <rPr>
            <sz val="9"/>
            <color indexed="81"/>
            <rFont val="Tahoma"/>
            <family val="2"/>
          </rPr>
          <t xml:space="preserve">
DON ANGEL </t>
        </r>
      </text>
    </comment>
  </commentList>
</comments>
</file>

<file path=xl/sharedStrings.xml><?xml version="1.0" encoding="utf-8"?>
<sst xmlns="http://schemas.openxmlformats.org/spreadsheetml/2006/main" count="3437" uniqueCount="2077">
  <si>
    <t>No.</t>
  </si>
  <si>
    <t>Suma</t>
  </si>
  <si>
    <t>Derechos</t>
  </si>
  <si>
    <t>Contribuciones de mejoras</t>
  </si>
  <si>
    <t>F</t>
  </si>
  <si>
    <t>DESCRIPCIÓN</t>
  </si>
  <si>
    <t>Anual</t>
  </si>
  <si>
    <t>CONCEPTOS</t>
  </si>
  <si>
    <t>I N G R E S O S</t>
  </si>
  <si>
    <t>IMPUESTOS</t>
  </si>
  <si>
    <t>Impuesto Sobre los Ingresos</t>
  </si>
  <si>
    <t>Impuestos Sobre Patrimonio</t>
  </si>
  <si>
    <t>Impuestos Sobre la Producción, el Consumo y las Transacciones</t>
  </si>
  <si>
    <t>Impuestos al Comercio Exterior</t>
  </si>
  <si>
    <t>Impuestos Sobre Nóminas y Asimilables</t>
  </si>
  <si>
    <t>Impuestos Ecológicos</t>
  </si>
  <si>
    <t>Accesorios</t>
  </si>
  <si>
    <t>Otros Impuestos</t>
  </si>
  <si>
    <t>CUOTAS Y APORTACIONES DE SEGURIDAD SOCIAL</t>
  </si>
  <si>
    <t>CONTRIBUCIONES DE MEJORAS</t>
  </si>
  <si>
    <t>Contribuciones de Mejoras por Obras Públicas</t>
  </si>
  <si>
    <t>DERECHOS.</t>
  </si>
  <si>
    <t>PRODUCTOS</t>
  </si>
  <si>
    <t>Productos de capital</t>
  </si>
  <si>
    <t>APROVECHAMIENTOS</t>
  </si>
  <si>
    <t>Otros aprovechamientos</t>
  </si>
  <si>
    <t>INGRESOS POR VENTA DE BIENES Y SERVICIOS</t>
  </si>
  <si>
    <t>PARTICIPACIONES Y APORTACIONES</t>
  </si>
  <si>
    <t>Participaciones</t>
  </si>
  <si>
    <t>Aportaciones</t>
  </si>
  <si>
    <t>Convenios</t>
  </si>
  <si>
    <t>OTROS INGRESOS Y BENEFICIOS</t>
  </si>
  <si>
    <t>INGRESOS DERIVADOS DE FINANCIAMIENTO</t>
  </si>
  <si>
    <t>TI</t>
  </si>
  <si>
    <t>Descripción</t>
  </si>
  <si>
    <t>%</t>
  </si>
  <si>
    <t>INGRESOS DE GESTIÓN</t>
  </si>
  <si>
    <t>PARTICIPACIONES, APORTACIONES, TRANSFERENCIAS, ASIGNACIONES, SUBSIDIOS y OTRAS AYUDAS</t>
  </si>
  <si>
    <t>OTROS INGRESOS</t>
  </si>
  <si>
    <t>FF</t>
  </si>
  <si>
    <t>FINANCIAMIENTOS INTERNOS</t>
  </si>
  <si>
    <t>INGRESOS PROPIOS</t>
  </si>
  <si>
    <t>RECURSOS FEDERALES</t>
  </si>
  <si>
    <t>RECURSOS ESTATALES</t>
  </si>
  <si>
    <t>OTROS RECURSOS</t>
  </si>
  <si>
    <t xml:space="preserve">E G R E S O S </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</si>
  <si>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</si>
  <si>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</si>
  <si>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</si>
  <si>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</si>
  <si>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</si>
  <si>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</si>
  <si>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</si>
  <si>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Estímulos a Servidores Públicos</t>
  </si>
  <si>
    <t>MATERIALES Y SUMINISTROS</t>
  </si>
  <si>
    <t>Materiales de Administración, Emisión de Documentos y Artículos Oficiales</t>
  </si>
  <si>
    <t>Alimentos y Autensilios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</si>
  <si>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</si>
  <si>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</si>
  <si>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</si>
  <si>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</si>
  <si>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</si>
  <si>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</si>
  <si>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</si>
  <si>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</si>
  <si>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</si>
  <si>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</si>
  <si>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</si>
  <si>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</si>
  <si>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</si>
  <si>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</si>
  <si>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</si>
  <si>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</si>
  <si>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</si>
  <si>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</si>
  <si>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</si>
  <si>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</si>
  <si>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Susbsidios y Subvenciones</t>
  </si>
  <si>
    <t>Ayudas Sociales</t>
  </si>
  <si>
    <t>Pensiones y Jubilaciones</t>
  </si>
  <si>
    <t>Transferencias a Fideicomisos, Mandatos y Análogos</t>
  </si>
  <si>
    <t>Transferencias a la Seguridad Social</t>
  </si>
  <si>
    <t>Donativos</t>
  </si>
  <si>
    <t>Transferencias al Exterior</t>
  </si>
  <si>
    <t>BIENES MUEBLES, INMUEBLES E INTANGIBLES</t>
  </si>
  <si>
    <t>Mobiliario y Equipo de Administración</t>
  </si>
  <si>
    <t>Mobiliario y Equipo Educacional y Recreativo</t>
  </si>
  <si>
    <t>Equiipo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</si>
  <si>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</si>
  <si>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</si>
  <si>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</si>
  <si>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</si>
  <si>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</si>
  <si>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</si>
  <si>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</si>
  <si>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</si>
  <si>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</si>
  <si>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</si>
  <si>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</si>
  <si>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</si>
  <si>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</si>
  <si>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</si>
  <si>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Conseción de Préstamos</t>
  </si>
  <si>
    <t>Inversiones en Fideicomisos, Mandatos y Otros Análogos</t>
  </si>
  <si>
    <t>Otras Inversiones Financieras</t>
  </si>
  <si>
    <t>Provisiones para Contingencias y Otras Erogaciones Especiales</t>
  </si>
  <si>
    <t>DEUDA PÚBLICA</t>
  </si>
  <si>
    <t>Amortización de la Deuda Pública</t>
  </si>
  <si>
    <t>Intereses de la Deuda Pública</t>
  </si>
  <si>
    <t>Comisiones de la Deuda Pública</t>
  </si>
  <si>
    <t>Gastos de la Deuda Pública</t>
  </si>
  <si>
    <t>Costo por Coberturas</t>
  </si>
  <si>
    <t>Adeudos de Ejercicios Fiscales Anteriores (ADEFAS)</t>
  </si>
  <si>
    <t>TG</t>
  </si>
  <si>
    <t>GASTO CORRIENTE</t>
  </si>
  <si>
    <t>GASTO DE CAPITAL</t>
  </si>
  <si>
    <t>AMORTIZACIÓN DE LA DEUDA Y DISMINUCIÓN DE PASIVOS</t>
  </si>
  <si>
    <t>CRI/LI</t>
  </si>
  <si>
    <t>INGRESO ESTIMADO ANUAL</t>
  </si>
  <si>
    <t>IMPUESTOS SOBRE LOS INGRESOS</t>
  </si>
  <si>
    <t>Impuestos sobre espectáculos públicos</t>
  </si>
  <si>
    <t>Función de circo y espectáculos de carpa</t>
  </si>
  <si>
    <t>Conciertos, presentación de artistas, conciertos, audiciones musicales, funciones de box, lucha libre, futbol, básquetbol, beisbol y otros espectáculos deportivos.</t>
  </si>
  <si>
    <t>Peleas de gallos, palenques, carreras de caballos y similares</t>
  </si>
  <si>
    <t>Eventos y espectáculos deportivos</t>
  </si>
  <si>
    <t>Espectáculos culturales, teatrales, ballet, ópera y taurinos</t>
  </si>
  <si>
    <t>Espectáculos taurinos y ecuestres</t>
  </si>
  <si>
    <t>Otros espectáculos públicos</t>
  </si>
  <si>
    <t>IMPUESTOS SOBRE EL PATRIMONIO</t>
  </si>
  <si>
    <t>Impuesto predial</t>
  </si>
  <si>
    <t>Predios rústicos</t>
  </si>
  <si>
    <t>Predios urbanos</t>
  </si>
  <si>
    <t>Impuesto sobre transmisiones patrimoniales</t>
  </si>
  <si>
    <t>Adquisición de departamentos, viviendas y casas para habitación</t>
  </si>
  <si>
    <t>Regularización de terrenos</t>
  </si>
  <si>
    <t>Impuestos sobre negocios jurídicos</t>
  </si>
  <si>
    <t>Construcción de inmuebles</t>
  </si>
  <si>
    <t>Reconstrucción de inmuebles</t>
  </si>
  <si>
    <t>Ampliación de inmuebles</t>
  </si>
  <si>
    <t>IMPUESTO SOBRE LA PRODUCCIÓN, EL CONSUMO Y LAS TRANSACCIONES</t>
  </si>
  <si>
    <t>IMPUESTOS AL COMERCIO EXTERIOR</t>
  </si>
  <si>
    <t>IMPUESTOS SOBRE NÓMINAS Y ASIMILABLES</t>
  </si>
  <si>
    <t>IMPUESTOS ECOLÓGICOS</t>
  </si>
  <si>
    <t>ACCESORIOS DE LOS IMPUESTOS</t>
  </si>
  <si>
    <t>Recargos</t>
  </si>
  <si>
    <t>Falta de pago</t>
  </si>
  <si>
    <t>Multas</t>
  </si>
  <si>
    <t>Infracciones</t>
  </si>
  <si>
    <t>Intereses</t>
  </si>
  <si>
    <t>Plazo de créditos fiscales</t>
  </si>
  <si>
    <t>Gastos de ejecución y de embargo</t>
  </si>
  <si>
    <t>Gastos de notificación</t>
  </si>
  <si>
    <t>Gastos de embargo</t>
  </si>
  <si>
    <t>Otros gastos del procedimiento</t>
  </si>
  <si>
    <t>Otros no especificados</t>
  </si>
  <si>
    <t>Otros  accesorios</t>
  </si>
  <si>
    <t>OTROS IMPUESTOS</t>
  </si>
  <si>
    <t>Impuestos extraordinarios</t>
  </si>
  <si>
    <t>APORTACIONES PARA FONDOS DE VIVIENDA</t>
  </si>
  <si>
    <t xml:space="preserve">CUOTAS PARA EL SEGURO SOCIAL </t>
  </si>
  <si>
    <t>CUOTAS DE AHORRO PARA EL RETIRO</t>
  </si>
  <si>
    <t>OTRAS CUOTAS Y APORTACIONES PARA LA SEGURIDAD SOCIAL</t>
  </si>
  <si>
    <t>ACCESORIOS</t>
  </si>
  <si>
    <t>CONTRIBUCIÓN DE MEJORAS POR OBRAS PÚBLICAS</t>
  </si>
  <si>
    <t>Contribuciones de mejoras por obras públicas</t>
  </si>
  <si>
    <t>DERECHOS</t>
  </si>
  <si>
    <t>DERECHOS POR EL USO, GOCE, APROVECHAMIENTO O EXPLOTACIÓN DE BIENES DE DOMINIO PÚBLICO</t>
  </si>
  <si>
    <t>Uso del piso</t>
  </si>
  <si>
    <t>Estacionamientos exclusivos</t>
  </si>
  <si>
    <t>Puestos permanentes y eventuales</t>
  </si>
  <si>
    <t>Actividades comerciales e industriales</t>
  </si>
  <si>
    <t>Espectáculos y diversiones públicas</t>
  </si>
  <si>
    <t>Otros fines o actividades no previstas</t>
  </si>
  <si>
    <t>Estacionamientos</t>
  </si>
  <si>
    <t>Concesión de estacionamientos</t>
  </si>
  <si>
    <t>De los Cementerios de dominio público</t>
  </si>
  <si>
    <t>Lotes uso perpetuidad y temporal</t>
  </si>
  <si>
    <t>Mantenimiento</t>
  </si>
  <si>
    <t>Venta de gavetas a perpetuidad</t>
  </si>
  <si>
    <t>Otros</t>
  </si>
  <si>
    <t>Uso, goce, aprovechamiento o explotación de otros bienes de dominio público</t>
  </si>
  <si>
    <t>Arrendamiento o concesión de locales en mercados</t>
  </si>
  <si>
    <t xml:space="preserve">Arrendamiento o concesión de kioscos en plazas y jardines </t>
  </si>
  <si>
    <t>Arrendamiento o concesión de escusados y baños</t>
  </si>
  <si>
    <t>Arrendamiento de inmuebles para anuncios</t>
  </si>
  <si>
    <t>Otros arrendamientos o concesiones de bienes</t>
  </si>
  <si>
    <t>DERECHOS A LOS HIDROCARBUROS</t>
  </si>
  <si>
    <t>DERECHOS POR PRESTACIÓN DE SERVICIOS</t>
  </si>
  <si>
    <t>Licencias y permisos de giros</t>
  </si>
  <si>
    <t>Licencias, permisos o autorización de giros con venta de bebidas alcohólicas</t>
  </si>
  <si>
    <t>Licencias, permisos o autorización de giros con servicios de bebidas alcohólicas</t>
  </si>
  <si>
    <t>Licencias, permisos o autorización de otros conceptos distintos a los anteriores giros con bebidas alcohólicas</t>
  </si>
  <si>
    <t>Permiso para el funcionamiento de horario extraordinario</t>
  </si>
  <si>
    <t>Licencias y permisos para anuncios</t>
  </si>
  <si>
    <t>Licencias y permisos de anuncios permanentes</t>
  </si>
  <si>
    <t>Licencias y permisos de anuncios eventuales</t>
  </si>
  <si>
    <t>Licencias y permisos de anunció distintos a los anteriores</t>
  </si>
  <si>
    <t>Licencias de construcción, reconstrucción, reparación o demolición de obras</t>
  </si>
  <si>
    <t>Licencias de construcción</t>
  </si>
  <si>
    <t>Licencias para demolición</t>
  </si>
  <si>
    <t>Licencias para remodelación</t>
  </si>
  <si>
    <t>Licencias para reconstrucción, reestructuración o adaptación</t>
  </si>
  <si>
    <t>Licencias para ocupación provisional en la vía pública</t>
  </si>
  <si>
    <t>Licencias para movimientos de tierras</t>
  </si>
  <si>
    <t>Licencias similares no previstas en las anteriores</t>
  </si>
  <si>
    <t>Alineamiento, designación de número oficial e inspección</t>
  </si>
  <si>
    <t>Alineamiento</t>
  </si>
  <si>
    <t>Designación de número oficial</t>
  </si>
  <si>
    <t>Inspección de valor sobre inmuebles</t>
  </si>
  <si>
    <t>Otros servicios similares</t>
  </si>
  <si>
    <t>Licencias de cambio de régimen de propiedad y urbanización</t>
  </si>
  <si>
    <t>Licencia de cambio de régimen de propiedad</t>
  </si>
  <si>
    <t>Licencia de urbanización</t>
  </si>
  <si>
    <t>Peritaje, dictamen e inspección de carácter extraordinario</t>
  </si>
  <si>
    <t>Medición de terrenos</t>
  </si>
  <si>
    <t>Autorización para romper pavimento, banquetas o machuelos</t>
  </si>
  <si>
    <t>Autorización para construcciones de infraestructura en la vía pública</t>
  </si>
  <si>
    <t>Servicios de sanidad</t>
  </si>
  <si>
    <t>Inhumaciones y reinhumaciones</t>
  </si>
  <si>
    <t>Exhumaciones</t>
  </si>
  <si>
    <t>Servicio de cremación</t>
  </si>
  <si>
    <t>Traslado de cadáveres fuera del municipio</t>
  </si>
  <si>
    <t>Servicio de limpieza, recolección, traslado, tratamiento y disposición final de residuos</t>
  </si>
  <si>
    <t>Recolección y traslado de basura, desechos o desperdicios no peligrosos</t>
  </si>
  <si>
    <t>Recolección y traslado de basura, desechos o desperdicios peligrosos</t>
  </si>
  <si>
    <t>Limpieza de lotes baldíos, jardines, prados, banquetas y similares</t>
  </si>
  <si>
    <t>Servicio exclusivo de camiones de aseo</t>
  </si>
  <si>
    <t>Por utilizar tiraderos y rellenos sanitarios del municipio</t>
  </si>
  <si>
    <t>Servicio doméstico</t>
  </si>
  <si>
    <t>Servicio no doméstico</t>
  </si>
  <si>
    <t>Predios baldíos</t>
  </si>
  <si>
    <t>Servicios en localidades</t>
  </si>
  <si>
    <t>20% para el saneamiento de las aguas residuales</t>
  </si>
  <si>
    <t>2% o 3% para la infraestructura básica existente</t>
  </si>
  <si>
    <t>Aprovechamiento de la infraestructura básica existente</t>
  </si>
  <si>
    <t>Conexión o reconexión al servicio</t>
  </si>
  <si>
    <t>Rastro</t>
  </si>
  <si>
    <t>Autorización de matanza</t>
  </si>
  <si>
    <t>Autorización de salida de animales del rastro para envíos fuera del municipio</t>
  </si>
  <si>
    <t>Autorización de la introducción de ganado al rastro en horas extraordinarias</t>
  </si>
  <si>
    <t>Sello de inspección sanitaria</t>
  </si>
  <si>
    <t>Acarreo de carnes en camiones del municipio</t>
  </si>
  <si>
    <t>Servicios de matanza en el rastro municipal</t>
  </si>
  <si>
    <t>Venta de productos obtenidos en el rastro</t>
  </si>
  <si>
    <t>Otros servicios prestados por el rastro municipal</t>
  </si>
  <si>
    <t>Registro civil</t>
  </si>
  <si>
    <t xml:space="preserve">Servicios en oficina fuera del horario </t>
  </si>
  <si>
    <t>Servicios a domicilio</t>
  </si>
  <si>
    <t>Anotaciones e inserciones en actas</t>
  </si>
  <si>
    <t>Certificaciones</t>
  </si>
  <si>
    <t>Expedición de certificados, certificaciones, constancias o copias certificadas</t>
  </si>
  <si>
    <t>Extractos de actas</t>
  </si>
  <si>
    <t>Dictámenes de trazo, uso y destino</t>
  </si>
  <si>
    <t>Servicios de catastro</t>
  </si>
  <si>
    <t>Copias de planos</t>
  </si>
  <si>
    <t>Certificaciones catastrales</t>
  </si>
  <si>
    <t>Informes catastrales</t>
  </si>
  <si>
    <t>Deslindes catastrales</t>
  </si>
  <si>
    <t>Dictámenes catastrales</t>
  </si>
  <si>
    <t>Revisión y autorización de avalúos</t>
  </si>
  <si>
    <t>OTROS DERECHOS</t>
  </si>
  <si>
    <t>Derechos no especificados</t>
  </si>
  <si>
    <t>Servicios prestados en horas hábiles</t>
  </si>
  <si>
    <t>Servicios prestados en horas inhábiles</t>
  </si>
  <si>
    <t>Solicitudes de información</t>
  </si>
  <si>
    <t>Servicios médicos</t>
  </si>
  <si>
    <t>Otros servicios no especificados</t>
  </si>
  <si>
    <t>ACCESORIOS DE LOS DERECHOS</t>
  </si>
  <si>
    <t>PRODUCTOS DE TIPO CORRIENTE</t>
  </si>
  <si>
    <t>Uso, goce, aprovechamiento o explotación de  bienes de dominio privado</t>
  </si>
  <si>
    <t>Cementerios de dominio privado</t>
  </si>
  <si>
    <t>Productos diversos</t>
  </si>
  <si>
    <t>Formas y ediciones impresas</t>
  </si>
  <si>
    <t>Calcomanías, credenciales, placas, escudos y otros medios de identificación</t>
  </si>
  <si>
    <t>Depósito de vehículos</t>
  </si>
  <si>
    <t>Explotación de bienes municipales de dominio privado</t>
  </si>
  <si>
    <t>Productos o utilidades de talleres y centros de trabajo</t>
  </si>
  <si>
    <t>Venta de esquilmos, productos de aparcería, desechos y basuras</t>
  </si>
  <si>
    <t>Venta de productos procedentes de viveros y jardines</t>
  </si>
  <si>
    <t>Por proporcionar información en documentos o elementos técnicos</t>
  </si>
  <si>
    <t>Otros productos no especificados</t>
  </si>
  <si>
    <t>PRODUCTOS DE CAPITAL</t>
  </si>
  <si>
    <t>ACCESORIOS DE LOS PRODUCTOS</t>
  </si>
  <si>
    <t>APROVECHAMIENTOS DE TIPO CORRIENTE</t>
  </si>
  <si>
    <t>Incentivos derivados de la colaboración fiscal</t>
  </si>
  <si>
    <t>Incentivos de colaboración</t>
  </si>
  <si>
    <t>Indemnizaciones</t>
  </si>
  <si>
    <t>Reintegros</t>
  </si>
  <si>
    <t>Aprovechamiento provenientes de obras públicas</t>
  </si>
  <si>
    <t>Aprovechamientos provenientes de obras públicas</t>
  </si>
  <si>
    <t>Aprovechamiento por participaciones derivadas de la aplicación de leyes</t>
  </si>
  <si>
    <t>Aprovechamientos por aportaciones y cooperaciones</t>
  </si>
  <si>
    <t>APROVECHAMIENTOS DE CAPITAL</t>
  </si>
  <si>
    <t>OTROS APORVECHAMIENTOS</t>
  </si>
  <si>
    <t>Otros  aprovechamientos</t>
  </si>
  <si>
    <t>ACCESORIOS DE LOS APORVECHAMIENTOS</t>
  </si>
  <si>
    <t>INGRESOS POR VENTAS DE BIENES Y SERVICIOS</t>
  </si>
  <si>
    <t>INGRESOS POR VENTAS DE MERCANCÍAS</t>
  </si>
  <si>
    <t>INGRESOS POR VENTAS DE BIENES Y SERVICIOS PRODUCIDOS EN ESTABLECIMIENTO DEL GOBIERNO</t>
  </si>
  <si>
    <t>Producidos en establecimientos del gobierno</t>
  </si>
  <si>
    <t>INGRESOS POR VENTA DE BIENES Y SERVICIOS DE ORGANISMOS DESCENTRALIZADOS</t>
  </si>
  <si>
    <t>INGRESOS DE OPERACIÓN DE ENTIDADES PARAESTATALES EMPRESARIALES (NO FINANCIERAS)</t>
  </si>
  <si>
    <t>Producido por  entidades paraestatales empresiariales (no financieras)</t>
  </si>
  <si>
    <t>INGRESOS NO COMPRENDIDOS EN LAS FRACCIONES DE LA LEY DE INGRESOS CAUSADOS EN EJERCICIOS FISCALES ANTERIORES PENDIENTES DE LIQUIDACIÓN O PAGO</t>
  </si>
  <si>
    <t>Impuestos no comprendidos en las fracciones de la ley de ingresos causados en ejercicios fiscales anteriores pendientes de liquidación o pago</t>
  </si>
  <si>
    <t>Contribuciones de mejoras, derechos, productos y aprovechamientos no comprendidos en las fracciones de la ley de ingreso causada en ejercicios fiscales anteriores pendientes de liquidación o pago</t>
  </si>
  <si>
    <t>PARTICIPACIONES</t>
  </si>
  <si>
    <t>Federales</t>
  </si>
  <si>
    <t>Estatales</t>
  </si>
  <si>
    <t>APORTACIONES</t>
  </si>
  <si>
    <t>Aportaciones federales</t>
  </si>
  <si>
    <t>Del fondo de infraestructura social municipal</t>
  </si>
  <si>
    <t>Rendimientos financieros del fondo de aportaciones para la infraestructura social</t>
  </si>
  <si>
    <t>Del fondo para el fortalecimiento municipal</t>
  </si>
  <si>
    <t>Rendimientos financieros del fondo de aportaciones para el fortalecimiento municipal</t>
  </si>
  <si>
    <t>CONVENIOS</t>
  </si>
  <si>
    <t>Derivados del Gobierno Federal</t>
  </si>
  <si>
    <t>Derivados del Gobierno Estatal</t>
  </si>
  <si>
    <t>TRANSFERENCIAS, ASIGNACIONES, SUBSIDIOS Y  OTRAS AYUDAS</t>
  </si>
  <si>
    <t>TRANSFERENCIAS INTERNAS Y ASIGNACIONES AL SECTOR PÚBLICO</t>
  </si>
  <si>
    <t>Transferencias internas y asignaciones al sector público</t>
  </si>
  <si>
    <t>TRANSFERENCIAS AL RESTO DEL SECTOR PÚBLICO</t>
  </si>
  <si>
    <t>SUBSIDIOS Y SUBVENCIONES</t>
  </si>
  <si>
    <t>Subsidio</t>
  </si>
  <si>
    <t>Subvenciones</t>
  </si>
  <si>
    <t>AYUDAS SOCIALES</t>
  </si>
  <si>
    <t>Efectivo</t>
  </si>
  <si>
    <t>Especie</t>
  </si>
  <si>
    <t>PENSIONES Y JUBILACIONES</t>
  </si>
  <si>
    <t>TRANSFERENCIAS A FIDEICOMISOS, MANDATOS Y ANÁLOGOS</t>
  </si>
  <si>
    <t>Transferencias</t>
  </si>
  <si>
    <t>Fideicomisos</t>
  </si>
  <si>
    <t>Mandatos</t>
  </si>
  <si>
    <t xml:space="preserve">OTROS INGRESOS Y BENEFICIOS </t>
  </si>
  <si>
    <t>Ingresos financieros</t>
  </si>
  <si>
    <t>Otros ingresos financieros</t>
  </si>
  <si>
    <t>Diferencias por tipo de cambio a Favor en Efectivo y Equivalentes</t>
  </si>
  <si>
    <t>Otros ingresos y beneficios varios</t>
  </si>
  <si>
    <t>ENDEUDAMIENTO INTERNO</t>
  </si>
  <si>
    <t>Financiamientos</t>
  </si>
  <si>
    <t>Banca oficial</t>
  </si>
  <si>
    <t>Banca comercial</t>
  </si>
  <si>
    <t>Otros financiamientos no especificados</t>
  </si>
  <si>
    <t>ENDEUDAMIENTO EXTERNO</t>
  </si>
  <si>
    <t>TOTAL DE INGRESOS</t>
  </si>
  <si>
    <t>ANUAL</t>
  </si>
  <si>
    <t>REMUNERACIONES AL PERSONAL DE CARÁCTER PERMANENTE</t>
  </si>
  <si>
    <t>Dietas</t>
  </si>
  <si>
    <t>Haberes</t>
  </si>
  <si>
    <t>Sueldos base al personal permanente</t>
  </si>
  <si>
    <t>Remuneraciones por adscripción laboral en el extranjero</t>
  </si>
  <si>
    <t>REMUNERACIONES AL PERSONAL DE CARÁCTER TRANSITORIO</t>
  </si>
  <si>
    <t>Honorarios asimilables a salarios</t>
  </si>
  <si>
    <t>Sueldos base al personal eventual</t>
  </si>
  <si>
    <t>Retribuciones por servicios de carácter social</t>
  </si>
  <si>
    <t>Retribución a los representantes de los trabajadores y de los patrones en la Junta de Conciliación y Arbitraje</t>
  </si>
  <si>
    <t>REMUNERACIONES ADICIONALES Y ESPECIALES</t>
  </si>
  <si>
    <t>Primas por años de servicios efectivos prestados</t>
  </si>
  <si>
    <t>Primas de vacaciones, dominical y gratificación de fin de año</t>
  </si>
  <si>
    <t>Infraestructura</t>
  </si>
  <si>
    <t>Horas extraordinarias</t>
  </si>
  <si>
    <t>Compensaciones</t>
  </si>
  <si>
    <t>Sobrehaberes</t>
  </si>
  <si>
    <t>Asignaciones de técnico, de mando, por comisión, de vuelo y de técnico especial</t>
  </si>
  <si>
    <t>Honorarios especiales</t>
  </si>
  <si>
    <t>Participaciones por vigilancia en el cumplimiento de la leyes y custodia de valores</t>
  </si>
  <si>
    <t>SEGURIDAD SOCIAL</t>
  </si>
  <si>
    <t>Aportaciones de seguridad social</t>
  </si>
  <si>
    <t>Aportaciones a fondos de vivienda</t>
  </si>
  <si>
    <t>Aportaciones al sistema para el retiro</t>
  </si>
  <si>
    <t>Aportaciones para seguros</t>
  </si>
  <si>
    <t>OTRAS PRESTACIONES SOCIALES Y ECONÓMICAS</t>
  </si>
  <si>
    <t>Cuotas para el fondo de ahorro y fondo de trabajo</t>
  </si>
  <si>
    <t>Prestaciones y haberes de retiro</t>
  </si>
  <si>
    <t>Prestaciones contractuales</t>
  </si>
  <si>
    <t>Fortalecimiento</t>
  </si>
  <si>
    <t>Apoyos a la capacitación de los servidores públicos</t>
  </si>
  <si>
    <t>Otras prestaciones sociales y económicas</t>
  </si>
  <si>
    <t>PREVISIONES</t>
  </si>
  <si>
    <t>Previsiones de carácter laboral, económica y de seguridad social</t>
  </si>
  <si>
    <t>PAGO DE ESTÍMULOS A SERVIDORES PÚBLICOS</t>
  </si>
  <si>
    <t>Estímulos</t>
  </si>
  <si>
    <t>Recompensas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</si>
  <si>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</si>
  <si>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</si>
  <si>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</si>
  <si>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</si>
  <si>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</si>
  <si>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</si>
  <si>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</si>
  <si>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</si>
  <si>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</si>
  <si>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</si>
  <si>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</si>
  <si>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</si>
  <si>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</si>
  <si>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MATERIAS PRIMAS Y MATERIALES DE PRODUCCIÓN Y COMERCIALIZACIÓN</t>
  </si>
  <si>
    <t>Productos alimenticios, agropecuarios y forestales adquiridos como materia prima</t>
  </si>
  <si>
    <t>Insumos textiles adquiridos como materia prima</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</si>
  <si>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</si>
  <si>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</si>
  <si>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</si>
  <si>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</si>
  <si>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</si>
  <si>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</si>
  <si>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Otros productos adquiridos como materia prima</t>
  </si>
  <si>
    <t>MATERIALES Y ARTÍCULOS DE CONSTRUCCIÓN Y DE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</si>
  <si>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</si>
  <si>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</si>
  <si>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</si>
  <si>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</si>
  <si>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</si>
  <si>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</si>
  <si>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</si>
  <si>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</si>
  <si>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</si>
  <si>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</si>
  <si>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</si>
  <si>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</si>
  <si>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</si>
  <si>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</si>
  <si>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</si>
  <si>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</si>
  <si>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</si>
  <si>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</si>
  <si>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Combustibles, lubricantes y aditivos</t>
  </si>
  <si>
    <t>Carbón y sus derivados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</si>
  <si>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</si>
  <si>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</si>
  <si>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</si>
  <si>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</si>
  <si>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</si>
  <si>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</si>
  <si>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</si>
  <si>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Sustancias y materiales explosivos</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</si>
  <si>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</si>
  <si>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</si>
  <si>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</si>
  <si>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</si>
  <si>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</si>
  <si>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</si>
  <si>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</si>
  <si>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</si>
  <si>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</si>
  <si>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</si>
  <si>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</si>
  <si>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</si>
  <si>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SERVICIOS BÁSICOS</t>
  </si>
  <si>
    <t>Energía eléctrica</t>
  </si>
  <si>
    <t xml:space="preserve">Gas </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</si>
  <si>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</si>
  <si>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</si>
  <si>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</si>
  <si>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</si>
  <si>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</si>
  <si>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</si>
  <si>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</si>
  <si>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SERVICIOS DE ARRENDAMIENTO</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</si>
  <si>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</si>
  <si>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</si>
  <si>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</si>
  <si>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</si>
  <si>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</si>
  <si>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</si>
  <si>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</si>
  <si>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</si>
  <si>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</si>
  <si>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</si>
  <si>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</si>
  <si>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</si>
  <si>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</si>
  <si>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</si>
  <si>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</si>
  <si>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</si>
  <si>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protección y seguridad</t>
  </si>
  <si>
    <t>Servicios de vigilancia</t>
  </si>
  <si>
    <t>Servicios profesionales, científicos y técnicos integrales</t>
  </si>
  <si>
    <t>SERVICIOS FINANCIEROS, BANCARIOS Y COMERCIALES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</si>
  <si>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</si>
  <si>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</si>
  <si>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</si>
  <si>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</si>
  <si>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</si>
  <si>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</si>
  <si>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</si>
  <si>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</si>
  <si>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</si>
  <si>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</si>
  <si>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</si>
  <si>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</si>
  <si>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</si>
  <si>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</si>
  <si>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</si>
  <si>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</si>
  <si>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</si>
  <si>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</si>
  <si>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</si>
  <si>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</si>
  <si>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</si>
  <si>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</si>
  <si>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</si>
  <si>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</si>
  <si>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</si>
  <si>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</si>
  <si>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</si>
  <si>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SERVICIOS DE TRASLADO Y VIÁTICOS</t>
  </si>
  <si>
    <t>Pasajes aéreos</t>
  </si>
  <si>
    <t>Pasajes terrestres</t>
  </si>
  <si>
    <t>Pasajes marítimos, lacustres y fluviales</t>
  </si>
  <si>
    <t>Autotransporte</t>
  </si>
  <si>
    <t>Viáticos en el país</t>
  </si>
  <si>
    <t xml:space="preserve">Viáticos en el extranjero </t>
  </si>
  <si>
    <t>Gastos de instalación y traslado de menaje</t>
  </si>
  <si>
    <t>Servicios integrales de traslado y viáticos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</si>
  <si>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</si>
  <si>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</si>
  <si>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</si>
  <si>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</si>
  <si>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</si>
  <si>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</si>
  <si>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</si>
  <si>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</si>
  <si>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</si>
  <si>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</si>
  <si>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</si>
  <si>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</si>
  <si>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</si>
  <si>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</si>
  <si>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</si>
  <si>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 y otros que se deriven de una relación laboral</t>
  </si>
  <si>
    <t>Otros servicios generales</t>
  </si>
  <si>
    <t>TRANSFERENCIAS, ASIGNACIONES, SUBSIDIOS Y OTRAS  AYUDAS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</si>
  <si>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</si>
  <si>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</si>
  <si>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</si>
  <si>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</si>
  <si>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</si>
  <si>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</si>
  <si>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</si>
  <si>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</si>
  <si>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</si>
  <si>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AL RESTO DEL SECTOR PÚBLICO</t>
  </si>
  <si>
    <t>Transferencias otorgadas a entidades paraestatales no empresariales y no financieras</t>
  </si>
  <si>
    <t>Transferencias otorgadas para entidades paraestatales empresariales y no financieras</t>
  </si>
  <si>
    <t xml:space="preserve">Transferencias otorgadas para instituciones paraestatales públicas financieras  </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</si>
  <si>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</si>
  <si>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</si>
  <si>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</si>
  <si>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</si>
  <si>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</si>
  <si>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</si>
  <si>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</si>
  <si>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 xml:space="preserve">Subsidios a la vivienda </t>
  </si>
  <si>
    <t>Subvenciones al consumo</t>
  </si>
  <si>
    <t>Subsidios a entidades federativas y municipios</t>
  </si>
  <si>
    <t>Otros subsidios</t>
  </si>
  <si>
    <t xml:space="preserve">Ayudas sociales a personas </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</si>
  <si>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</si>
  <si>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</si>
  <si>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</si>
  <si>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</si>
  <si>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</si>
  <si>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</si>
  <si>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</si>
  <si>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</si>
  <si>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</si>
  <si>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</si>
  <si>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MANDATOS Y OTROS ANÁLOGOS</t>
  </si>
  <si>
    <t>Transferencias a fideicomisos del Poder Ejecutivo</t>
  </si>
  <si>
    <t>Transferencias a fideicomisos del Poder Legislativo</t>
  </si>
  <si>
    <t>Transferencias a fideicomisos del Poder Judicial</t>
  </si>
  <si>
    <t>Trasferencias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</si>
  <si>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</si>
  <si>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</si>
  <si>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TRANSFERENCIAS A LA SEGURIDAD SOCIAL</t>
  </si>
  <si>
    <t>Transferencias por obligación de ley</t>
  </si>
  <si>
    <t>DONATIVOS</t>
  </si>
  <si>
    <t>Donativos a instituciones sin fines de lucro</t>
  </si>
  <si>
    <t xml:space="preserve">Donativos a entidades federativas </t>
  </si>
  <si>
    <t>Donativos a fideicomisos privados</t>
  </si>
  <si>
    <t>Donativos a fideicomisos estatales</t>
  </si>
  <si>
    <t>Donativos internacionales</t>
  </si>
  <si>
    <t>TRANSFERENCIAS AL EXTERIOR</t>
  </si>
  <si>
    <t>Transferencias para gobiernos extranjeros</t>
  </si>
  <si>
    <t>Transferencias para organismos internacionales</t>
  </si>
  <si>
    <t>Transferencias para el sector privado externo</t>
  </si>
  <si>
    <t xml:space="preserve">BIENES MUEBLES, INMUEBLES E INTANGIBLES </t>
  </si>
  <si>
    <t>MOBILIARIO Y EQUIPO DE ADMINISTRACIÓN</t>
  </si>
  <si>
    <t xml:space="preserve">Muebles de oficina y estantería </t>
  </si>
  <si>
    <t>Muebles, excepto de oficina y estantería</t>
  </si>
  <si>
    <t>Bienes artísticos, culturales y científicos</t>
  </si>
  <si>
    <t>Objetos de valor</t>
  </si>
  <si>
    <t>Equipo de cómputo de tecnologías de la información</t>
  </si>
  <si>
    <t>Otros mobiliarios y equipos de administración</t>
  </si>
  <si>
    <t>MOBILIARIO Y EQUIPO EDUCACIONAL Y RECREATIVO</t>
  </si>
  <si>
    <t>Equipos y aparatos audiovisuales</t>
  </si>
  <si>
    <t>Aparatos deportivos</t>
  </si>
  <si>
    <t>Cámaras fotográficas y de video</t>
  </si>
  <si>
    <t xml:space="preserve">Otro mobiliario y equipo educacional y recreativo </t>
  </si>
  <si>
    <t>EQUIPO E INSTRUMENTAL MÉDICO Y DE LABORATORIO</t>
  </si>
  <si>
    <t>Equipo médico y de laboratorio</t>
  </si>
  <si>
    <t>Instrumental médico y de laboratorio</t>
  </si>
  <si>
    <t>VEHÍCULOS Y EQUIPO DE TRANSPORTE</t>
  </si>
  <si>
    <t>Vehículos y equipo de transporte</t>
  </si>
  <si>
    <t>Carrocerías  y remolques</t>
  </si>
  <si>
    <t>Equipo aeroespacial</t>
  </si>
  <si>
    <t>Equipo ferroviario</t>
  </si>
  <si>
    <t>Embarcaciones</t>
  </si>
  <si>
    <t>Otros equipo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</si>
  <si>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</si>
  <si>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</si>
  <si>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</si>
  <si>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</si>
  <si>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</si>
  <si>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</si>
  <si>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</si>
  <si>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</si>
  <si>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 de generación eléctrica, aparatos y accesorios eléctricos</t>
  </si>
  <si>
    <t>Herramientas y máquinas-herramienta</t>
  </si>
  <si>
    <t>Otros equipos</t>
  </si>
  <si>
    <t>ACTIVOS BIOLÓGICOS</t>
  </si>
  <si>
    <t>Bovinos</t>
  </si>
  <si>
    <t>Porcinos</t>
  </si>
  <si>
    <t>Aves</t>
  </si>
  <si>
    <t xml:space="preserve">Ovinos y caprinos </t>
  </si>
  <si>
    <t>Peces y acuicultura</t>
  </si>
  <si>
    <t>Equinos</t>
  </si>
  <si>
    <t>Especies menores y de zoológico</t>
  </si>
  <si>
    <t>Árboles y plantas</t>
  </si>
  <si>
    <t>Otros activos biológicos</t>
  </si>
  <si>
    <t>BIENES INMUEBLES</t>
  </si>
  <si>
    <t>Terrenos</t>
  </si>
  <si>
    <t xml:space="preserve">Viviendas </t>
  </si>
  <si>
    <t>Edificios no residenciales</t>
  </si>
  <si>
    <t>Otros bienes inmuebles</t>
  </si>
  <si>
    <t>ACTIVOS INTANGIBLES</t>
  </si>
  <si>
    <t>Software</t>
  </si>
  <si>
    <t>Patentes</t>
  </si>
  <si>
    <t>Marcas</t>
  </si>
  <si>
    <t>Concesiones</t>
  </si>
  <si>
    <t>Franquicias</t>
  </si>
  <si>
    <t>Licencias informáticas e intelectuales</t>
  </si>
  <si>
    <t>Licencias industriales, comerciales y otras</t>
  </si>
  <si>
    <t>Otros activos intangibles</t>
  </si>
  <si>
    <t>OBRA PÚBLICA EN BIENES DE DOMINIO PÚBLICO</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</si>
  <si>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</si>
  <si>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</si>
  <si>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</si>
  <si>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</si>
  <si>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</si>
  <si>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</si>
  <si>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</si>
  <si>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 de acabados en edificaciones  y otros trabajos especializados</t>
  </si>
  <si>
    <t>OBRA PÚBLICA EN BIENES PROPIOS</t>
  </si>
  <si>
    <t>Edificación no habitacional</t>
  </si>
  <si>
    <t>Construcción de obras para  el abastecimiento de agua,  petróleo, gas, electricidad y telecomunicaciones</t>
  </si>
  <si>
    <t>Trabajos de acabados en edificaciones y otros trabajos especializados</t>
  </si>
  <si>
    <t>PROYECTOS PRODUCTIVOS Y ACCIONES DE FOMENTO</t>
  </si>
  <si>
    <t>Estudios, formulación y evaluación de proyectos productivos no incluidos en conceptos anteriores de este capítulo</t>
  </si>
  <si>
    <t>Ejecución de proyectos productivos no incluidos en conceptos anteriores de este capítulo</t>
  </si>
  <si>
    <t>INVERSIONES PARA EL FOMENTO DE ACTIVIDADES PRODUCTIVAS</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</si>
  <si>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</si>
  <si>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</si>
  <si>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</si>
  <si>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</si>
  <si>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</si>
  <si>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</si>
  <si>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</si>
  <si>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</si>
  <si>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</si>
  <si>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la liquidez</t>
  </si>
  <si>
    <t>Acciones y participaciones de capital  en el sector privado con fines de gestión de liquidez</t>
  </si>
  <si>
    <t>Acciones y participaciones de capital en el sector externo con fines de gestión  de liquidez</t>
  </si>
  <si>
    <t>COMPRA DE TÍTULOS Y VALORES</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</si>
  <si>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</si>
  <si>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</si>
  <si>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</si>
  <si>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</si>
  <si>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</si>
  <si>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</si>
  <si>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</si>
  <si>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</si>
  <si>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</si>
  <si>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</si>
  <si>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</si>
  <si>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</si>
  <si>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</si>
  <si>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</si>
  <si>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</si>
  <si>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</si>
  <si>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MANDATOS Y OTROS  ANÁLOGOS</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</si>
  <si>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</si>
  <si>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</si>
  <si>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</si>
  <si>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</si>
  <si>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</si>
  <si>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 xml:space="preserve">Inversiones en fideicomisos públicos financieros </t>
  </si>
  <si>
    <t>Inversiones en fideicomisos de entidades federativas</t>
  </si>
  <si>
    <t>Inversiones en fideicomisos de municipios</t>
  </si>
  <si>
    <t>Fideicomisos de empresas privadas y particulares</t>
  </si>
  <si>
    <t>OTRAS INVERSIONES FINANCIERAS</t>
  </si>
  <si>
    <t>Depósitos a largo plazo en moneda nacional</t>
  </si>
  <si>
    <t>Depósitos a largo plazo en moneda extranjera</t>
  </si>
  <si>
    <t>PROVISIONES PARA CONTINGENCIAS Y OTRAS EROGACIONES ESPECIALES</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</si>
  <si>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</si>
  <si>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</si>
  <si>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</si>
  <si>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</si>
  <si>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</si>
  <si>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</si>
  <si>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</si>
  <si>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</si>
  <si>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</si>
  <si>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</si>
  <si>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</si>
  <si>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</si>
  <si>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</si>
  <si>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</si>
  <si>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</si>
  <si>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</si>
  <si>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Otros convenios</t>
  </si>
  <si>
    <t>DEUDA  PÚBLICA</t>
  </si>
  <si>
    <t xml:space="preserve">AMORTIZACIÓN DE LA DEUDA PÚBLICA </t>
  </si>
  <si>
    <t>Amortización de la deuda interna con instituciones de crédito</t>
  </si>
  <si>
    <t>Amortización  de la deuda interna por emisión de títulos y valores</t>
  </si>
  <si>
    <t>Amortización de arrendamientos financieros nacionales</t>
  </si>
  <si>
    <t xml:space="preserve">Amortización de la deuda externa con instituciones de crédito </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</si>
  <si>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</si>
  <si>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</si>
  <si>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</si>
  <si>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</si>
  <si>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PÚBLICA</t>
  </si>
  <si>
    <t>Intereses de la deuda interna con instituciones  de crédito</t>
  </si>
  <si>
    <t>Intereses derivados de la colocación de títulos y valores</t>
  </si>
  <si>
    <t>Intereses por arrendamientos  financieros nacionales</t>
  </si>
  <si>
    <t xml:space="preserve">Intereses de la deuda externa con instituciones de crédito </t>
  </si>
  <si>
    <t>Intereses de la deuda con organismos financieros internacionales</t>
  </si>
  <si>
    <t xml:space="preserve">Intereses de la deuda bilateral  </t>
  </si>
  <si>
    <t>Intereses derivados de la colocación de títulos y valores en el exterior</t>
  </si>
  <si>
    <t>Intereses por arrendamientos financieros internacionales</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</si>
  <si>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</si>
  <si>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</si>
  <si>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</si>
  <si>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</si>
  <si>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</si>
  <si>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</si>
  <si>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</si>
  <si>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Costos por coberturas</t>
  </si>
  <si>
    <t>APOYOS FINANCIEROS</t>
  </si>
  <si>
    <t>Apoyos a intermediarios financieros</t>
  </si>
  <si>
    <t>Apoyos a ahorradores y deudores del Sistema Financiero Nacional</t>
  </si>
  <si>
    <t>ADEUDOS DE EJERCICIOS FISCALES ANTERIORES (ADEFAS)</t>
  </si>
  <si>
    <t>ADEFAS</t>
  </si>
  <si>
    <t>TOTAL DE EGRESOS</t>
  </si>
  <si>
    <t>COG/FF</t>
  </si>
  <si>
    <t xml:space="preserve">RECURSOS FEDERALES </t>
  </si>
  <si>
    <t>OTROS</t>
  </si>
  <si>
    <t>TOTAL ANUAL</t>
  </si>
  <si>
    <t>PARTICIPACIONES FEDERALES</t>
  </si>
  <si>
    <t>CA</t>
  </si>
  <si>
    <t>UA</t>
  </si>
  <si>
    <t>Nombre de la unidad responsable</t>
  </si>
  <si>
    <t>3.0.0.0.0.</t>
  </si>
  <si>
    <t>SECTOR PUBLICO MUNICIPAL</t>
  </si>
  <si>
    <t>3.1.1.0.0.</t>
  </si>
  <si>
    <t>GOBIERNO GENERAL MUNICIPAL</t>
  </si>
  <si>
    <t>3.1.1.1.0.</t>
  </si>
  <si>
    <t>Gobierno Municipal</t>
  </si>
  <si>
    <t>3.1.1.1.1.</t>
  </si>
  <si>
    <t>Órgano Ejecutivo Municipal (Ayuntamiento)</t>
  </si>
  <si>
    <t>FN</t>
  </si>
  <si>
    <t>SF</t>
  </si>
  <si>
    <t>Definición</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</si>
  <si>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</si>
  <si>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</si>
  <si>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</si>
  <si>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</si>
  <si>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</si>
  <si>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</si>
  <si>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</si>
  <si>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</si>
  <si>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</si>
  <si>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</si>
  <si>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</si>
  <si>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</si>
  <si>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</si>
  <si>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</si>
  <si>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</si>
  <si>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</si>
  <si>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</si>
  <si>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</si>
  <si>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</si>
  <si>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Columna20</t>
  </si>
  <si>
    <t>Columna21</t>
  </si>
  <si>
    <t>Columna22</t>
  </si>
  <si>
    <t>Columna23</t>
  </si>
  <si>
    <t>Columna24</t>
  </si>
  <si>
    <t>Columna25</t>
  </si>
  <si>
    <t>Columna26</t>
  </si>
  <si>
    <t>Columna27</t>
  </si>
  <si>
    <t>Columna28</t>
  </si>
  <si>
    <t>Columna29</t>
  </si>
  <si>
    <t>Columna30</t>
  </si>
  <si>
    <t>Columna31</t>
  </si>
  <si>
    <t>Columna32</t>
  </si>
  <si>
    <t>Columna33</t>
  </si>
  <si>
    <t>Columna34</t>
  </si>
  <si>
    <t>Columna35</t>
  </si>
  <si>
    <t>Columna36</t>
  </si>
  <si>
    <t>Columna37</t>
  </si>
  <si>
    <t>Columna38</t>
  </si>
  <si>
    <t>Columna39</t>
  </si>
  <si>
    <t>Columna40</t>
  </si>
  <si>
    <t>Columna41</t>
  </si>
  <si>
    <t>Columna42</t>
  </si>
  <si>
    <t>Columna43</t>
  </si>
  <si>
    <t>Columna44</t>
  </si>
  <si>
    <t>Columna45</t>
  </si>
  <si>
    <t>Columna46</t>
  </si>
  <si>
    <t>Columna47</t>
  </si>
  <si>
    <t>Columna48</t>
  </si>
  <si>
    <t>Columna49</t>
  </si>
  <si>
    <t>Columna50</t>
  </si>
  <si>
    <t>Columna51</t>
  </si>
  <si>
    <t>Columna52</t>
  </si>
  <si>
    <t>Columna53</t>
  </si>
  <si>
    <t>Columna54</t>
  </si>
  <si>
    <t>Columna55</t>
  </si>
  <si>
    <t>Columna56</t>
  </si>
  <si>
    <t>Columna57</t>
  </si>
  <si>
    <t>Columna58</t>
  </si>
  <si>
    <t>Columna59</t>
  </si>
  <si>
    <t>Columna60</t>
  </si>
  <si>
    <t>Columna61</t>
  </si>
  <si>
    <t>Columna62</t>
  </si>
  <si>
    <t>Columna63</t>
  </si>
  <si>
    <t>Columna64</t>
  </si>
  <si>
    <t>Columna65</t>
  </si>
  <si>
    <t>Columna66</t>
  </si>
  <si>
    <t>Columna67</t>
  </si>
  <si>
    <t>Columna68</t>
  </si>
  <si>
    <t>Columna69</t>
  </si>
  <si>
    <t>Columna70</t>
  </si>
  <si>
    <t>Columna71</t>
  </si>
  <si>
    <t>Columna72</t>
  </si>
  <si>
    <t>Columna73</t>
  </si>
  <si>
    <t>Columna74</t>
  </si>
  <si>
    <t>Columna75</t>
  </si>
  <si>
    <t>Columna76</t>
  </si>
  <si>
    <t>Columna77</t>
  </si>
  <si>
    <t>Columna78</t>
  </si>
  <si>
    <t>Columna79</t>
  </si>
  <si>
    <t>Columna80</t>
  </si>
  <si>
    <t>Columna81</t>
  </si>
  <si>
    <t>Columna82</t>
  </si>
  <si>
    <t>Columna83</t>
  </si>
  <si>
    <t>Columna84</t>
  </si>
  <si>
    <t>Columna85</t>
  </si>
  <si>
    <t>Columna86</t>
  </si>
  <si>
    <t>Columna87</t>
  </si>
  <si>
    <t>Columna88</t>
  </si>
  <si>
    <t>Columna89</t>
  </si>
  <si>
    <t>Columna90</t>
  </si>
  <si>
    <t>Columna91</t>
  </si>
  <si>
    <t>Columna92</t>
  </si>
  <si>
    <t>Columna93</t>
  </si>
  <si>
    <t>Columna94</t>
  </si>
  <si>
    <t>Columna95</t>
  </si>
  <si>
    <t>Columna96</t>
  </si>
  <si>
    <t>Columna97</t>
  </si>
  <si>
    <t>Columna98</t>
  </si>
  <si>
    <t>Columna99</t>
  </si>
  <si>
    <t>Columna100</t>
  </si>
  <si>
    <t>Columna101</t>
  </si>
  <si>
    <t>Columna102</t>
  </si>
  <si>
    <t>Columna103</t>
  </si>
  <si>
    <t>Columna104</t>
  </si>
  <si>
    <t>Columna105</t>
  </si>
  <si>
    <t>Columna106</t>
  </si>
  <si>
    <t>Columna107</t>
  </si>
  <si>
    <t>Columna108</t>
  </si>
  <si>
    <t>Columna109</t>
  </si>
  <si>
    <t>Columna110</t>
  </si>
  <si>
    <t>Columna111</t>
  </si>
  <si>
    <t>Columna112</t>
  </si>
  <si>
    <t>Columna113</t>
  </si>
  <si>
    <t>Columna114</t>
  </si>
  <si>
    <t>Columna115</t>
  </si>
  <si>
    <t>Columna116</t>
  </si>
  <si>
    <t>Columna117</t>
  </si>
  <si>
    <t>Columna118</t>
  </si>
  <si>
    <t>Columna119</t>
  </si>
  <si>
    <t>Columna120</t>
  </si>
  <si>
    <t>Columna121</t>
  </si>
  <si>
    <t>Columna122</t>
  </si>
  <si>
    <t>Columna123</t>
  </si>
  <si>
    <t>Columna124</t>
  </si>
  <si>
    <t>Columna125</t>
  </si>
  <si>
    <t>Columna126</t>
  </si>
  <si>
    <t>Columna127</t>
  </si>
  <si>
    <t>Columna128</t>
  </si>
  <si>
    <t>Columna129</t>
  </si>
  <si>
    <t>Columna130</t>
  </si>
  <si>
    <t>Columna131</t>
  </si>
  <si>
    <t>Columna132</t>
  </si>
  <si>
    <t>Columna133</t>
  </si>
  <si>
    <t>Columna134</t>
  </si>
  <si>
    <t>Columna135</t>
  </si>
  <si>
    <t>Columna136</t>
  </si>
  <si>
    <t>Columna137</t>
  </si>
  <si>
    <t>Columna138</t>
  </si>
  <si>
    <t>Columna139</t>
  </si>
  <si>
    <t>Columna140</t>
  </si>
  <si>
    <t>Columna141</t>
  </si>
  <si>
    <t>Columna142</t>
  </si>
  <si>
    <t>Columna143</t>
  </si>
  <si>
    <t>Columna144</t>
  </si>
  <si>
    <t>Columna145</t>
  </si>
  <si>
    <t>Columna146</t>
  </si>
  <si>
    <t>Columna147</t>
  </si>
  <si>
    <t>Columna148</t>
  </si>
  <si>
    <t>Columna149</t>
  </si>
  <si>
    <t>Columna150</t>
  </si>
  <si>
    <t>Columna151</t>
  </si>
  <si>
    <t>Columna152</t>
  </si>
  <si>
    <t>Columna153</t>
  </si>
  <si>
    <t>Columna154</t>
  </si>
  <si>
    <t>Columna155</t>
  </si>
  <si>
    <t>Columna156</t>
  </si>
  <si>
    <t>Columna157</t>
  </si>
  <si>
    <t>Columna158</t>
  </si>
  <si>
    <t>Columna159</t>
  </si>
  <si>
    <t>Columna160</t>
  </si>
  <si>
    <t>Columna161</t>
  </si>
  <si>
    <t>Columna162</t>
  </si>
  <si>
    <t>Columna163</t>
  </si>
  <si>
    <t>Columna164</t>
  </si>
  <si>
    <t>Columna165</t>
  </si>
  <si>
    <t>Columna166</t>
  </si>
  <si>
    <t>Columna167</t>
  </si>
  <si>
    <t>Columna168</t>
  </si>
  <si>
    <t>Columna169</t>
  </si>
  <si>
    <t>Columna170</t>
  </si>
  <si>
    <t>Columna171</t>
  </si>
  <si>
    <t>Columna172</t>
  </si>
  <si>
    <t>Columna173</t>
  </si>
  <si>
    <t>Columna174</t>
  </si>
  <si>
    <t>Columna175</t>
  </si>
  <si>
    <t>Columna176</t>
  </si>
  <si>
    <t>Columna177</t>
  </si>
  <si>
    <t>Columna178</t>
  </si>
  <si>
    <t>Columna179</t>
  </si>
  <si>
    <t>Columna180</t>
  </si>
  <si>
    <t>Columna181</t>
  </si>
  <si>
    <t>Columna182</t>
  </si>
  <si>
    <t>Columna183</t>
  </si>
  <si>
    <t>Columna184</t>
  </si>
  <si>
    <t>Columna185</t>
  </si>
  <si>
    <t>Columna186</t>
  </si>
  <si>
    <t>Columna187</t>
  </si>
  <si>
    <t>Columna188</t>
  </si>
  <si>
    <t>Columna189</t>
  </si>
  <si>
    <t>Columna190</t>
  </si>
  <si>
    <t>Columna191</t>
  </si>
  <si>
    <t>Columna192</t>
  </si>
  <si>
    <t>Columna193</t>
  </si>
  <si>
    <t>Columna194</t>
  </si>
  <si>
    <t>Columna195</t>
  </si>
  <si>
    <t>Columna196</t>
  </si>
  <si>
    <t>Columna197</t>
  </si>
  <si>
    <t>Columna198</t>
  </si>
  <si>
    <t>Columna199</t>
  </si>
  <si>
    <t>Columna200</t>
  </si>
  <si>
    <t>Columna201</t>
  </si>
  <si>
    <t>Columna202</t>
  </si>
  <si>
    <t>Columna203</t>
  </si>
  <si>
    <t>Columna204</t>
  </si>
  <si>
    <t>Columna205</t>
  </si>
  <si>
    <t>Columna206</t>
  </si>
  <si>
    <t>Columna207</t>
  </si>
  <si>
    <t>Columna208</t>
  </si>
  <si>
    <t>Columna209</t>
  </si>
  <si>
    <t>Columna210</t>
  </si>
  <si>
    <t>Columna211</t>
  </si>
  <si>
    <t>Columna212</t>
  </si>
  <si>
    <t>Columna213</t>
  </si>
  <si>
    <t>Columna214</t>
  </si>
  <si>
    <t>Columna215</t>
  </si>
  <si>
    <t>Columna216</t>
  </si>
  <si>
    <t>Columna217</t>
  </si>
  <si>
    <t>Columna218</t>
  </si>
  <si>
    <t>Columna219</t>
  </si>
  <si>
    <t>Columna220</t>
  </si>
  <si>
    <t>Columna221</t>
  </si>
  <si>
    <t>Columna222</t>
  </si>
  <si>
    <t>Columna223</t>
  </si>
  <si>
    <t>Columna224</t>
  </si>
  <si>
    <t>Columna225</t>
  </si>
  <si>
    <t>Columna226</t>
  </si>
  <si>
    <t>Columna227</t>
  </si>
  <si>
    <t>Columna228</t>
  </si>
  <si>
    <t>Columna229</t>
  </si>
  <si>
    <t>Columna230</t>
  </si>
  <si>
    <t>Columna231</t>
  </si>
  <si>
    <t>Columna232</t>
  </si>
  <si>
    <t>Columna233</t>
  </si>
  <si>
    <t>Columna234</t>
  </si>
  <si>
    <t>Columna235</t>
  </si>
  <si>
    <t>Columna236</t>
  </si>
  <si>
    <t>Columna237</t>
  </si>
  <si>
    <t>Columna238</t>
  </si>
  <si>
    <t>Columna239</t>
  </si>
  <si>
    <t>Columna240</t>
  </si>
  <si>
    <t>Columna241</t>
  </si>
  <si>
    <t>Columna242</t>
  </si>
  <si>
    <t>Columna243</t>
  </si>
  <si>
    <t>Columna244</t>
  </si>
  <si>
    <t>Columna245</t>
  </si>
  <si>
    <t>Columna246</t>
  </si>
  <si>
    <t>Columna247</t>
  </si>
  <si>
    <t>Columna248</t>
  </si>
  <si>
    <t>Columna249</t>
  </si>
  <si>
    <t>Columna250</t>
  </si>
  <si>
    <t>Columna251</t>
  </si>
  <si>
    <t>Columna252</t>
  </si>
  <si>
    <t>Columna253</t>
  </si>
  <si>
    <t xml:space="preserve">Del Fondo de Insfraestructura Social Municipal </t>
  </si>
  <si>
    <t xml:space="preserve">Del Fondo de Fortalecimiento Social Muncipal </t>
  </si>
  <si>
    <t>Participaciones Federales</t>
  </si>
  <si>
    <t>Programas Federales (Convenios con el Gobierno Federal)</t>
  </si>
  <si>
    <t>Aportaciones de la Federación para obras o servicos</t>
  </si>
  <si>
    <t>Otros recursos Federales</t>
  </si>
  <si>
    <t>Participaciones Estatales</t>
  </si>
  <si>
    <t>Convenios con el Gobierno Estatal (Programas Estatales)</t>
  </si>
  <si>
    <t>Otros recursos Estatales</t>
  </si>
  <si>
    <t>Otros Empréstitos</t>
  </si>
  <si>
    <t>Recursos de Convenios Intermunicipales</t>
  </si>
  <si>
    <t>Recursos de otros fondos y Convenios</t>
  </si>
  <si>
    <t>Fondos Internacionales</t>
  </si>
  <si>
    <t>Nombre de la Plaza</t>
  </si>
  <si>
    <t>Adscripción de la Plaza</t>
  </si>
  <si>
    <t>Dietas y Sueldo Base</t>
  </si>
  <si>
    <t>Mensual</t>
  </si>
  <si>
    <t>111-113</t>
  </si>
  <si>
    <t>No. Plazas</t>
  </si>
  <si>
    <t xml:space="preserve">Primas por años  </t>
  </si>
  <si>
    <t>TOTALES</t>
  </si>
  <si>
    <t>PARTICIPACIONES ESTATALES</t>
  </si>
  <si>
    <t xml:space="preserve">OTROS RECURSOS </t>
  </si>
  <si>
    <t>GOBIERNO</t>
  </si>
  <si>
    <t>Comprende las acciones propias de la gestión gubernamental, tales como las administración de asuntos de carácter legislativo, procuración e impartición de justicia, asuntos militares y seguridad nacional, asuntos con el exterior, asuntos hacendarios, política interior, organización de los procesos electorales, regulación y normatividad aplicable a los particulares y al propio sector público y la administración interna del sector público.</t>
  </si>
  <si>
    <t>LEGISLACIÓN</t>
  </si>
  <si>
    <t>Comprende las acciones relativas a la iniciativa, revisión, elaboración, aprobación, emisión y difusión de leyes, reglamentos y acuerdos; así como la fiscalización de la cuenta pública, entre otras.</t>
  </si>
  <si>
    <t>Legislación</t>
  </si>
  <si>
    <t>Comprende las acciones relativas a la iniciativa, revisión, elaboración, aprobación, emisión y difusión de leyes, decretos, reglamentos y acuerdos, a quienes la constitución política del país y de las entidades federativas les otorgan la facultad de hacerlo.</t>
  </si>
  <si>
    <t>Fiscalización</t>
  </si>
  <si>
    <t>Comprende las acciones relativas a la fiscalización de la rendición de cuentas.</t>
  </si>
  <si>
    <t>JUSTICIA</t>
  </si>
  <si>
    <t>Comprende la Administración de la Procuración e Impartición de la Justicia, como las acciones de las fases de investigación, acopio de pruebas e indicios, hasta la imposición, ejecución y cumplimiento de resoluciones de carácter penal, civil, familiar, administrativo, laboral, electoral; del conocimiento y calificación de las infracciones e imposición de sanciones en contra de quienes presuntamente han violado la Ley o disputen un derecho, exijan su reconocimiento o en su caso impongan obligaciones. Así como las acciones orientadas a la persecución oficiosa o a petición de parte ofendida, de las conductas que transgreden las disposiciones legales, las acciones de representación de los intereses sociales en juicios y procedimientos que se realizan ante las instancias de justicia correspondiente. Incluye la administración de los centros de reclusión y readaptación. Así como los programas, actividades y proyectos relacionados con los derechos humanos, entre otros.</t>
  </si>
  <si>
    <t>Impartición  de Justicia</t>
  </si>
  <si>
    <t>Comprende las acciones que desarrollan el Poder Judicial, los Tribunales Agrarios, Fiscales y Administrativos, así como las relativas a la impartición de justicia en materia laboral. Incluye infraestructura y equipamiento necesarios.</t>
  </si>
  <si>
    <t>Procuración de Justicia</t>
  </si>
  <si>
    <t>Comprende la administración de las actividades inherentes a la procuración de justicia, así como la infraestructura y equipamiento.</t>
  </si>
  <si>
    <t>Reclusión y Readaptación Social</t>
  </si>
  <si>
    <t>Comprende la administración, gestión o apoyo de los centros de reclusión y readaptación social, así como acciones encaminadas a corregir conductas antisociales de quienes infringieron la ley y que por tal razón purgan la pena correspondiente en Centros de Reclusión y Readaptación Social para adultos y menores infractores. incluye la infraestructura y el equipamiento necesario.</t>
  </si>
  <si>
    <t>Derechos Humanos</t>
  </si>
  <si>
    <t>Comprende actividades relacionadas con la protección, observancia, promoción, estudio y divulgación de los derechos humanos en los ámbitos estatal, nacional e internacional. Incluye acciones orientadas a la organización del poder público que permita asegurar jurídicamente el pleno goce de los derechos humanos, así como al impulso del respeto y garantía de los mismos.</t>
  </si>
  <si>
    <t>COORDINACIÓN DE LA POLÍTICA DE GOBIERNO</t>
  </si>
  <si>
    <t>Comprende las acciones enfocadas a la formulación y establecimiento de las directrices, lineamientos de acción y estrategias de gobierno.</t>
  </si>
  <si>
    <t>Presidencia / Gubernatura</t>
  </si>
  <si>
    <t>Comprende las actividades que desarrollan las oficinas del Titular del Poder Ejecutivo de la Federación, Entidades Federativas y Municipios.</t>
  </si>
  <si>
    <t>Política Interior</t>
  </si>
  <si>
    <t>Incluye la planeación, formulación, diseño, ejecución e implantación de la política del desarrollo político y las actividades de enlace con el Congreso.</t>
  </si>
  <si>
    <t>Preservación y Cuidado del Patrimonio Público</t>
  </si>
  <si>
    <t>Incluye las actividades para la preservación y cuidado del patrimonio público (monumentos, obras artísticas y edificios, entre otros).</t>
  </si>
  <si>
    <t>Función Pública</t>
  </si>
  <si>
    <t>Incluye  el control, fiscalización y evaluación interna de la gestión gubernamental.</t>
  </si>
  <si>
    <t>Asuntos Jurídicos</t>
  </si>
  <si>
    <t>Comprende las acciones de coordinación jurídica que desarrolla la Consejería Jurídica del Poder Ejecutivo, así como los servicios de asesoría y asistencia jurídica a  gobernadores y presidentes.</t>
  </si>
  <si>
    <t>Organización de Procesos Electorales</t>
  </si>
  <si>
    <t>Comprende la planeación, supervisión, control y organización de acciones inherentes a los procesos electorales; así como la regulación de los recursos financieros que se destinan a los distintos órganos electorales y a los partidos políticos.</t>
  </si>
  <si>
    <t>Población</t>
  </si>
  <si>
    <t>Incluye la planeación, formulación, diseño, ejecución e implantación de la política poblacional y de los servicios migratorios.</t>
  </si>
  <si>
    <t>Territorio</t>
  </si>
  <si>
    <t>Incluye la planeación, formulación, diseño, ejecución e implantación de la política territorial.</t>
  </si>
  <si>
    <t>Incluye otras acciones enfocadas a la formulación y establecimiento de las directrices, lineamientos de acción y estrategias de gobierno no consideradas en otras subfunciones.</t>
  </si>
  <si>
    <t>RELACIONES EXTERIORES</t>
  </si>
  <si>
    <t>Incluye la planeación, formulación, diseño, e implantación de la política exterior en los ámbitos bilaterales y multilaterales, así como la promoción de la cooperación internacional y la ejecución de acciones culturales de igual tipo.</t>
  </si>
  <si>
    <t>Relaciones Exteriores</t>
  </si>
  <si>
    <t>Incluye la planeación, formulación, diseño, e implantación de la política exterior en los ámbitos bilaterales y multilaterales, así  como la promoción de la cooperación nacional e internacional y la ejecución de acciones culturales de igual tipo.</t>
  </si>
  <si>
    <t>ASUNTOS FINANCIEROS Y HACENDARIOS</t>
  </si>
  <si>
    <t>Comprende el diseño y ejecución de los asuntos relativos a cubrir todas las acciones inherentes a los asuntos financieros y hacendarios.</t>
  </si>
  <si>
    <t xml:space="preserve">Asuntos Financieros  </t>
  </si>
  <si>
    <t>Comprende la planeación, formulación, diseño, ejecución, implantación, así como las actividades de normatividad, reglamentación y operación de la política financiera. Así como diseño y ejecución de la política financiera mediante la regulación, normatividad y supervisión del sistema financiero y otros servicios que corresponda realizar de conformidad con los ordenamientos legales vigentes.</t>
  </si>
  <si>
    <t>Asuntos Hacendarios</t>
  </si>
  <si>
    <t>Comprende la planeación, formulación, diseño, ejecución, implantación, así como las actividades de normatividad, reglamentación y operación de la política fiscal (ingreso, gasto y financiamiento), así como la gestión de tesorería y otros servicios que corresponda realizar de conformidad con los ordenamientos legales vigentes. Incluye las actividades de gestión y regulación de las entidades que administran los juegos y sorteos.</t>
  </si>
  <si>
    <t>SEGURIDAD NACIONAL</t>
  </si>
  <si>
    <t xml:space="preserve">Comprende los programas, actividades y proyectos relacionados con la planificación y operación del Ejército, Armada y la Fuerza Aérea de México, así como la administración de los asuntos militares y servicios inherentes a la Seguridad Nacional. </t>
  </si>
  <si>
    <t>Defensa</t>
  </si>
  <si>
    <t>Comprende las  actividades relacionadas con la operación del Ejército y la Fuerza Aérea de México.</t>
  </si>
  <si>
    <t>Marina</t>
  </si>
  <si>
    <t>Comprende las actividades relacionadas con la operación de la Armada de México.</t>
  </si>
  <si>
    <t>Inteligencia para la Preservación de la Seguridad Nacional</t>
  </si>
  <si>
    <t>Comprende las actividades relacionadas con la seguridad  nacional. Incluye la operación del Centro de Investigación y Seguridad Nacional (CISEN).</t>
  </si>
  <si>
    <t>ASUNTOS DE ORDEN PÚBLICO Y DE SEGURIDAD INTERIOR</t>
  </si>
  <si>
    <t>Comprende los programas, actividades y proyectos relacionados con el orden y seguridad pública, así como las acciones que realizan los gobiernos Federal, Estatales y Municipales, para la investigación y prevención de conductas delictivas; también su participación en programas conjuntos de reclutamiento, capacitación, entrenamiento, equipamiento y ejecución de acciones coordinadas, al igual que el de orientación, difusión, auxilio y protección civil para prevención de desastres, entre otras. Incluye los servicios de policía, servicios de protección contra incendios.</t>
  </si>
  <si>
    <t>Policía</t>
  </si>
  <si>
    <t>Incluye la administración de asuntos y servicios policiacos, combate a la delincuencia y narcotráfico, adiestramiento del cuerpo policiaco, estadísticas de arresto y criminalidad, así como la reglamentación y el control del tránsito por carretera.</t>
  </si>
  <si>
    <t>Protección Civil</t>
  </si>
  <si>
    <t>Incluye la planeación, formulación, diseño, ejecución e implantación de la política de protección civil; así como las actividades en materia de prevención, auxilio, atención y rehabilitación del orden y servicios públicos en casos de desastres naturales.</t>
  </si>
  <si>
    <t>Otros Asuntos de Orden Público y Seguridad</t>
  </si>
  <si>
    <t>Incluye las actividades que realicen los entes públicos en materia de orden, seguridad y justicia que no se encuentren consideradas en otras subfunciones.</t>
  </si>
  <si>
    <t>Sistema Nacional de Seguridad Pública</t>
  </si>
  <si>
    <t>Incluye las acciones realizadas bajo la coordinación del Secretariado Ejecutivo del Sistema Nacional de Seguridad Pública.</t>
  </si>
  <si>
    <t>Este grupo comprende servicios que no están vinculados a una función concreta y que generalmente son de cometido de oficinas centrales a los diversos niveles del gobierno, tales como los servicios generales de personal, planificación y estadísticas. También comprende los servicios vinculados a una determinada función que son de cometido de dichas oficinas centrales. Por ejemplo, se incluye aquí la recopilación de estadísticas de la industria, el medio ambiente, la salud o la educación por un organismo estadístico central.</t>
  </si>
  <si>
    <t>Servicios Registrales, administrativos y patrimoniales</t>
  </si>
  <si>
    <t>Comprende las actividades referentes a la prestación de servicios enfocados a proporcionar seguridad jurídica al ciudadano en su persona, en sus bienes y en su interacción con los demás ciudadanos a través  de las acciones de Registro Civil, Catastro y Registro Público de la Propiedad y del Comercio, entre otros. Así como las Actividades relacionadas con servicios administrativos y patrimoniales.</t>
  </si>
  <si>
    <t>Servicios Estadísticos</t>
  </si>
  <si>
    <t>Considera las acciones que realizan los entes públicos relacionadas con los sistemas de información y las estadísticas nacionales.</t>
  </si>
  <si>
    <t>Servicios de Comunicación y Medios</t>
  </si>
  <si>
    <t>Incluye la planeación, formulación, diseño, ejecución e implantación de servicios de comunicación social y la relación con los medios informativos, estatales y privados, así como los servicios informativos en medios impresos y electrónicos.</t>
  </si>
  <si>
    <t>Acceso a la Información Pública Gubernamental</t>
  </si>
  <si>
    <t>Comprende las actividades y las acciones orientadas a garantizar el acceso de toda persona a la información en posesión de los tres niveles de Gobierno, así como de los organismos autónomos además de su integración y difusión.</t>
  </si>
  <si>
    <t>Incluye las actividades que realizan los entes públicos no consideradas en ninguna función o subfunción de esta clasificación.</t>
  </si>
  <si>
    <t>DESARROLLO SOCIAL</t>
  </si>
  <si>
    <t>Incluye los programas, actividades y proyectos relacionados con la presentación de servicios en beneficio de la población con el fin de favorecer el acceso a mejores niveles de bienestar, tales como: servicios educativos, recreación, cultura y otras manifestaciones sociales, salud, protección social, vivienda, servicios urbanos y rurales básicos, así como protección ambiental.</t>
  </si>
  <si>
    <t>Servicios Comunales</t>
  </si>
  <si>
    <t>Comprende la administración, gestión o apoyo de actividades como formulación, administración, coordinación y vigilancia de políticas, planes, programas y presupuestos generales relacionados con los servicios comunitarios distintos a los referidos en las subfunciones anteriores, por ejemplo rastro, panteones, mercados y centrales de abasto; calles, parques y jardines y su equipamiento. Así como la preparación y ejecución de legislación y normas de actuación relacionadas con los mismos, producción y difusión de información general, documentación técnica y estadísticas relacionadas.</t>
  </si>
  <si>
    <t>Desarrollo Regional</t>
  </si>
  <si>
    <t>Incluye las acciones y programas que se llevan a cabo en el ámbito regional a través de instrumentos o mecanismos específicos para impulsar la  infraestructura y su equipamiento, el bienestar social, la actividad económica y apoyos para saneamiento financiero en municipios y entidades federativas.</t>
  </si>
  <si>
    <t>SALUD</t>
  </si>
  <si>
    <t>Comprende los programas, actividades y proyectos relacionados con la presentación de servicios colectivos y personales de salud, entre ellos los servicios para pacientes externos, servicios médicos y hospitalarios generales y especializados, servicios odontológicos, servicios paramédicos, servicios hospitalarios generales y especializados, servicios médicos y centros de maternidad, servicios de residencia de la tercera edad y de convalecencia y otros servicios de salud; así como productos, útiles y equipo médicos, productos farmacéuticos, aparatos y equipos terapéuticos.</t>
  </si>
  <si>
    <t>Prestación de Servicios de Salud a la Comunidad</t>
  </si>
  <si>
    <t>Incluye las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</si>
  <si>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Prestación de Servicios de Salud a la Persona</t>
  </si>
  <si>
    <t>Este incluye la atención preventiva, diagnóstico, tratamiento y rehabilitación, así como la atención de urgencias en todos los niveles a cargo de personal especializado.</t>
  </si>
  <si>
    <t>Generación de Recursos para la Salud</t>
  </si>
  <si>
    <t>Incluye la creación, fabricación y elaboración de bienes e insumos para la salud, la comercialización de biológicos y reactivos, la formación y desarrollo de recurso humano, así como el desarrollo de la infraestructura y equipamiento en salud.</t>
  </si>
  <si>
    <t>Rectoría del Sistema de Salud</t>
  </si>
  <si>
    <t>Comprende la formulación, administración, coordinación y vigilancia de políticas generales, la planeación estratégica, la generación de información, la evaluación del desempeño, la coordinación intersectorial, la regulación y emisión de normatividad en materia de salud, así como la administración, gestión o apoyo de actividades inherentes, la comunicación social, los asuntos jurídicos y la administración y gestión de los servicios centralizados y descentralizados de suministros y adquisiciones, entre otro.</t>
  </si>
  <si>
    <t>Protección Social en Salud</t>
  </si>
  <si>
    <t>Incluye la operación de los fondos de gastos de atención a catástrofes y de previsión presupuestaria, la integración de la cuota social que cubre el Gobierno y de la aportación solidaria; incluye asimismo, las acciones de información, evaluación, investigación, capacitación y acreditación del Sistema de Protección Social en Salud.</t>
  </si>
  <si>
    <t>RECREACIÓN, CULTURA Y OTRAS MANIFESTACIONES SOCIALES</t>
  </si>
  <si>
    <t>Comprende los programas, actividades y proyectos relacionados con la promoción, fomento y presentación de servicios culturales, recreativos y deportivos, otras manifestaciones sociales, radio, televisión y editoriales, actividades recreativas.</t>
  </si>
  <si>
    <t>Deporte y Recreación</t>
  </si>
  <si>
    <t>Incluye administración, supervisión, regulación, promoción, difusión y prestación de servicios de asuntos deportivos y recreativos; gestión o apoyo de instalaciones para la práctica deportiva o los acontecimientos relacionados con deportes activos (campos de deporte, canchas de tenis, canchas de squash, pistas de atletismo, campos de golf, cuadriláteros de boxeo, pistas de patinaje, gimnasios, etcétera); gestión o apoyo de instalaciones para actividades recreativas (parque, plazas, playas, zonas de acampada y alojamiento público cercano a estos lugares, piscinas de natación, baños públicos para la higiene personal), entre otros.</t>
  </si>
  <si>
    <t>Cultura</t>
  </si>
  <si>
    <t>Incluye administración, supervisión, regulación, promoción, difusión y prestación de servicios de asuntos culturales; gestión o apoyo de instalaciones para actividades culturales (bibliotecas, museos, galerías de arte, teatros, salones de exposición, monumentos, edificios y lugares históricos, jardines zoológicos y botánicos, acuarios, viveros, entre otros); producción, gestión o apoyo de actos culturales (conciertos, producciones teatrales y cinematográficas, exposiciones de arte, entre otros).</t>
  </si>
  <si>
    <t>Radio, Televisión y Editoriales</t>
  </si>
  <si>
    <t>Incluye la administración, supervisión y regulación de asuntos y servicios relacionados con la radio, la televisión y la edición, así como la gestión o apoyo de los mismos.</t>
  </si>
  <si>
    <t>Asuntos Religiosos y Otras Manifestaciones Sociales</t>
  </si>
  <si>
    <t>Comprende la administración, control y regulación de asuntos religiosos y otras manifestaciones sociales, así como el suministro, apoyo a su gestión, mantenimiento y reparación de instalaciones para servicios religiosos.</t>
  </si>
  <si>
    <t>EDUCACIÓN</t>
  </si>
  <si>
    <t>Comprende la prestación de los servicios educativos en todos los niveles, en general a los programas, actividades y proyectos relacionados con al educación preescolar, primaria, secundaria, media superior, técnica, superior y posgrados, servicios auxiliares de la educación y otras no clasificadas en los conceptos anteriores.</t>
  </si>
  <si>
    <t>Educación Básica</t>
  </si>
  <si>
    <t>Incluye las acciones relacionadas con el fomento, prestación, regulación, seguimiento y evaluación de los servicios de educación básica, así como el desarrollo de la infraestructura en espacios educativos vinculados a la educación preescolar, primaria y secundaria.</t>
  </si>
  <si>
    <t>Educación Media Superior</t>
  </si>
  <si>
    <t>Incluye las acciones relacionadas con el fomento, prestación, regulación, seguimiento y evaluación de los servicios de educación media superior, así como el desarrollo de la infraestructura en espacios educativos vinculados a la misma.</t>
  </si>
  <si>
    <t>Educación Superior</t>
  </si>
  <si>
    <t>Incluye las acciones relacionadas con el fomento, prestación, regulación, seguimiento y evaluación de los servicios de educación superior, así como el desarrollo de la infraestructura en espacios educativos vinculados a la misma.</t>
  </si>
  <si>
    <t>Posgrado</t>
  </si>
  <si>
    <t>Incluye las acciones relacionadas con el fomento, prestación, regulación, seguimiento y evaluación de los servicios educativos de posgrado, así como el desarrollo de la infraestructura en espacios educativos vinculados a la misma.</t>
  </si>
  <si>
    <t>Educación para Adultos</t>
  </si>
  <si>
    <t>Incluye las acciones relacionadas con el fomento, prestación, regulación, seguimiento y evaluación de los servicios educativos para adultos y alfabetización en los diferentes niveles, así como el desarrollo de la infraestructura en espacios educativos vinculados a la misma.</t>
  </si>
  <si>
    <t>Otros Servicios Educativos y Actividades Inherentes</t>
  </si>
  <si>
    <t>Incluye otros servicios educativos no considerados en las subfunciones anterior; así como las acciones la administración, gestión o apoyo de actividades inherentes, como la formulación, administración, coordinación y vigilancia de políticas generales en materia de educación; regulación y normatividad, comunicación social; asuntos jurídicos; y la administración y gestión de los servicios centralizados de suministros y adquisiciones; las acciones que se desarrollan para proporcionar servicios donde concurren diferentes niveles educativos, tales como la distribución de libros de textos gratuitos, material educativo, didáctico y becas; así como desayunos escolares, entre otros.</t>
  </si>
  <si>
    <t>PROTECCIÓN SOCIAL</t>
  </si>
  <si>
    <t>Comprende los programas, actividades y proyectos relacionados con la protección social que desarrollan los entes públicos en materia de incapacidad económica o laboral, edad avanzada, personas en situación económica extrema, familia e hijos, desempleo, vivienda, exclusión social. Incluye las prestaciones económicas y sociales, los beneficios en efectivo o en especie, tanto a la población asegurada como a la no asegurada. Incluye también los gastos en servicios y transferencias a personas y familias y los gastos en servicios proporcionados a distintas agrupaciones.</t>
  </si>
  <si>
    <t>Enfermedad e Incapacidad</t>
  </si>
  <si>
    <t>Incluye las erogaciones que por concepto de los seguros de enfermedad y maternidad, riesgo de trabajo e invalidez y vida (pensiones) realizan entidades como IMSS, ISSSTE, ISSFAM, PEMEX, CFE, entre otras.</t>
  </si>
  <si>
    <t>Edad Avanzada</t>
  </si>
  <si>
    <t>Incluye las erogaciones que por concepto del seguro de cesantía en edad avanzada y vejez (jubilaciones) realizan entidades como IMSS, ISSSTE, ISSFAM, PEMEX, CFE, entre otras.</t>
  </si>
  <si>
    <t>Familia e Hijos</t>
  </si>
  <si>
    <t>Incluye la prestación de protección social en forma de prestaciones en efectivo y en especie a familias con hijos a cargo; administración, gestión o apoyo de estos planes de protección social; prestaciones en efectivo, como asignaciones por maternidad, pagos en caso de nacimiento, licencias por cuidado de los hijos, subsidios familiares o subvenciones por hijos a cargo, otros pagos efectuados periódicamente o de una sola vez para apoyar a las familias y ayudarlas a sufragar los costos de ciertas necesidades (por ejemplo, las familias monoparentales o las familias con hijos minusválidos), entre otros.</t>
  </si>
  <si>
    <t>Desempleo</t>
  </si>
  <si>
    <t>Incluye la prestación de protección social en forma de prestaciones en efectivo o en especie a personas que están capacitadas para trabajar y dispuestas a trabajar pero no pueden encontrar un empleo adecuado; así como la administración, gestión o apoyo de estos planes de protección social.</t>
  </si>
  <si>
    <t>Alimentación y Nutrición</t>
  </si>
  <si>
    <t>Comprende los programas, actividades y proyectos económicos y sociales relacionados con la distribución y dotación de alimentos y bienes básicos y de consumo generalizado a la población en situación económica extrema.</t>
  </si>
  <si>
    <t>Apoyo Social para la Vivienda</t>
  </si>
  <si>
    <t>Incluye la prestación de protección social en forma de prestaciones en especie para ayudar a las familias a sufragar el costo de una vivienda ()previa comprobación de los ingresos de los beneficiarios); así como la administración, gestión o apoyo de estos planes de protección social; prestaciones en especie, como los pagos a corto o a largo plazo para ayudar a los inquilinos a pagar sus alquileres, los pagos para ayudar a los dueños u ocupantes actuales de una vivienda a sufragar los costos de ésta (es decir, para ayudar en el pago de hipotecas o intereses).</t>
  </si>
  <si>
    <t>Indígenas</t>
  </si>
  <si>
    <t>Comprende los servicios de asistencia social que se prestan en comunidades indígenas.</t>
  </si>
  <si>
    <t xml:space="preserve"> Otros Grupos Vulnerables</t>
  </si>
  <si>
    <t>Comprende los servicios que se prestan a grupos con necesidades especiales como: niños, personas con capacidades diferentes, manutención a personas mayores de 60 años; así como atención a diversos grupos vulnerables (incluye albergues y servicios comunitarios).</t>
  </si>
  <si>
    <t>Otras de Seguridad Social y Asistencia Social</t>
  </si>
  <si>
    <t>Incluye esquemas de protección social a población no asegurada (Seguro Popular de Salud), el pago de prestaciones sociales a través de las instituciones de seguridad social, tales como compensaciones de carácter militar, estancias de bienestar social, espacios físicos y educativos, así como pagas y ayudas de defunción. Comprenden las acciones de gestión y apoyo de actividades de asistencia social e incluye la prestación de servicios de asistencia social en forma de beneficios en efectivo y en especie a las víctimas de desastres naturales.</t>
  </si>
  <si>
    <t>OTROS ASUNTOS SOCIALES</t>
  </si>
  <si>
    <t>Comprende otros asuntos sociales no comprendidos en las funciones anteriores.</t>
  </si>
  <si>
    <t>Otros Asuntos Sociales</t>
  </si>
  <si>
    <t>Comprende otros asuntos sociales no comprendidos en las subfunciones anteriores.</t>
  </si>
  <si>
    <t>DESARROLLO ECONÓMICO</t>
  </si>
  <si>
    <t>Comprende los programas, actividades y proyectos relacionados con la promoción del desarrollo económico y fomento a la producción y comercialización agropecuaria, agroindustrial, acuacultura, pesca, desarrollo hidroagrícola y fomento forestal, así como la producción y prestación de bienes y servicios públicos, en forma complementaria a los bienes y servicios que ofrecen los particulares.</t>
  </si>
  <si>
    <t>ASUNTOS ECONÓMICOS, COMERCIALES Y LABORALES EN GENERAL</t>
  </si>
  <si>
    <t>Comprende la administración de asuntos y servicios económicos, comerciales y laborales en general, inclusive asuntos comerciales exteriores; gestión o apoyo de programas laborales y de instituciones que se ocupan de patentes, marcas comerciales, derechos de autor, inscripciones de empresas, pronósticos meteorológicos, pesas y medidas, levantamientos hidrológicos, levantamientos geodésicos, etc.; reglamentación o apoyo de actividades económicas y comerciales generales, tales como el comercio de exportación e importación en su conjunto, mercados de productos básicos y de valores de capital, controles generales de los ingresos, actividades de fomento del comercio en general, reglamentación general de monopolios y otras restricciones al comercio y al acceso al mercado, etc. Así como de la formulación, ejecución y aplicación de políticas económicas, comerciales y laborales.</t>
  </si>
  <si>
    <t>Asuntos Económicos y Comerciales en General</t>
  </si>
  <si>
    <t>Comprende la administración de asuntos y servicios económicos y comerciales en general, formulación y ejecución de políticas económicas y comerciales generales; enlace entre las diferentes ramas del gobierno y entre éste y el comercio; reglamentación o apoyo de actividades económicas y comerciales generales tales como: mercados de productos básicos y de valores de capital, controles generales de los ingresos, actividades de fomento del comercio en general, reglamentación general de monopolios y otras restricciones al comercio y al acceso al mercado.</t>
  </si>
  <si>
    <t>Asuntos Laborales Generales</t>
  </si>
  <si>
    <t>Comprende la administración de asuntos y servicios laborales generales; formulación y aplicación de políticas laborales generales; supervisión y reglamentación de las condiciones de trabajo (jornada de trabajo, salarios, seguridad, entre otras); enlace entre las diferentes ramas del gobierno y entre éste y las organizaciones industriales, empresariales y laborales generales; incluye la gestión o apoyo de programas o planes generales para facilitar la movilidad en el empleo, reducir la discriminación por motivo de sexo, raza, edad y de otra índole, reducir la tasa de desempleo en regiones deprimidas o subdesarrolladas, fomentar el empleo de grupos desfavorecidos u otros grupos caracterizados por elevadas tasas de desempleo, entre otros.</t>
  </si>
  <si>
    <t>AGROPECUARIA, SILVICULTURA, PESCA Y CAZA</t>
  </si>
  <si>
    <t>Comprende los programas, actividades y proyectos relacionados con el fomento a la producción, y comercialización agropecuaria, silvicultura, pesca y caza, agroindustrial, desarrollo hidroagrícola y fomento forestal.</t>
  </si>
  <si>
    <t>Agropecuaria</t>
  </si>
  <si>
    <t>Incluye los programas, actividades y proyectos relacionados con el fomento, regulación , producción, distribución, comercialización e infraestructura agropecuaria. Así como las acciones relativas a la regularización agraria y el pago de obligaciones jurídicas ineludibles en la materia.</t>
  </si>
  <si>
    <t>Silvicultura</t>
  </si>
  <si>
    <t>Incluye los programas, actividades y proyectos relacionados con el fomento a la producción y comercialización de silvicultura como la conservación, ampliación y explotación racionalizada de reservas forestales; supervisión y reglamentación de explotaciones forestales y concesión de licencias para la tala de árboles; la preservación y recuperación de suelos, desarrollo de la infraestructura para la conservación de bosques y selvas, así como el fomento de la producción forestal.</t>
  </si>
  <si>
    <t>Acuacultura, Pesca y Caza</t>
  </si>
  <si>
    <t>Incluye los programas, actividades y proyectos relacionados con el fomento a la producción y comercialización de pesca y caza; la organización, asistencia técnica e investigación en materia acuícola y pesquera, así como la construcción, conservación y mantenimiento de la infraestructura pesquera y sistema acuícola; protección, propagación y explotación racionalizada de poblaciones de peces y animales salvajes; supervisión y reglamentación de la pesca de agua dulce, oceánica y costera, la piscicultura, la caza de animales salvajes y la concesión de licencias de pesca y de caza.</t>
  </si>
  <si>
    <t>Agroindustrial</t>
  </si>
  <si>
    <t>Incluye los programas, actividades y proyectos relacionados con el fomento a la producción y comercialización agroindustrial, como el otorgamiento de apoyos para la industrialización de la producción agropecuaria.</t>
  </si>
  <si>
    <t>Hidroagrícola</t>
  </si>
  <si>
    <t>Incluye la infraestructura hidroagrícola relacionada con el desarrollo agropecuario.</t>
  </si>
  <si>
    <t>Apoyo Financiera a la Banca y Seguro Agropecuario</t>
  </si>
  <si>
    <t>Incluye los programas y acciones relacionadas con el financiamientos al sector y con el seguro agropecuario.</t>
  </si>
  <si>
    <t>COMBUSTIBLES Y ENERGÍA</t>
  </si>
  <si>
    <t>Comprende los programas, actividades y proyectos relacionados con la producción y comercialización de combustibles y energía. Tales como el petróleo y gas natural, carbón y otros combustibles minerales sólidos, combustibles nucleares y otros, electricidad y la energía no eléctrica.</t>
  </si>
  <si>
    <t>Carbón y Otros Combustibles Minerales Sólidos</t>
  </si>
  <si>
    <t>Esta clase comprende carbón de todas las calidades, lignito y turba, sea cual fuere el método de extracción o beneficio y su conversión en otras formas de combustibles, como el coque o el gas; la conservación descubrimiento, aprovechamiento y explotación racionalizada de recursos de combustibles mineras sólidos; así como la administración de asuntos y servicios relacionados con los mismos. Incluye la supervisión y reglamentación de la extracción, el procesamiento, la distribución y la utilización de combustibles minerales sólidos, así como la producción y difusión de información general, documentación técnica y estadísticas sobre asuntos y servicios relacionados con los mismos.</t>
  </si>
  <si>
    <t>Petróleo y Gas Natural (Hidrocarburos)</t>
  </si>
  <si>
    <t xml:space="preserve">Incluye la exploración y explotación de crudo y gas, la refinación del crudo, el procesamiento del gas, así como la petroquímica básica y otros petroquímicos secundarios. Considera entre otras actividades sustantivas: la perforación y terminación de pozos, construcción de plataformas y plantas de proceso de refinación, así como plantas criogénicas. Asimismo incluye la supervisión y reglamentación de la extracción, procesamiento, distribución y utilización de petróleo y gas natural. </t>
  </si>
  <si>
    <t>Combustibles Nucleares</t>
  </si>
  <si>
    <t>Incluye la administración de asuntos y servicios relacionados con los combustibles nucleares; conservación, descubrimiento, aprovechamiento y explotación racionalizada de recursos  de materiales nucleares; supervisión y reglamentación de la extracción y el procesamiento de materiales de combustible nuclear y de la fabricación, distribución y utilización de elementos de combustible nuclear; así como la producción y difusión de información general, documentación técnica  y estadísticas sobre asuntos y servicios relacionados con los mismos.</t>
  </si>
  <si>
    <t>Otros Combustibles</t>
  </si>
  <si>
    <t>Incluye la administración de asuntos y servicios que conciernen a combustibles como el alcohol, la madera y sus desechos, el bagazo y otros combustibles no comerciales; así como la producción y difusión de información general, documentación técnica y estadísticas sobre disponibilidad, producción y utilización de esos combustibles.</t>
  </si>
  <si>
    <t>Electricidad</t>
  </si>
  <si>
    <t>Incluye la generación, transformación, conservación, aprovechamiento, transmisión y venta de energía eléctrica, así como la construcción y mantenimiento de plantas de generación, sistema de transformación y líneas de distribución.  También considera la supervisión, reglamentación, producción y difusión de información general, documentación técnica y estadística.</t>
  </si>
  <si>
    <t>Energía no Eléctrica</t>
  </si>
  <si>
    <t>Comprende la administración de asuntos y servicios de la energía no eléctrica, eólica y solar que se refieren principalmente a generación, transformación, transmisión, producción, distribución y utilización de calor en forma de vapor y agua o aire calientes; así como la construcción y mantenimiento de plantas de generación, sistemas de transformación y líneas de distribución; la producción y difusión de información general, documentación técnica y estadísticas sobre disponibilidad, producción y utilización de las mismas.</t>
  </si>
  <si>
    <t>MINERÍA, MANUFACTURAS Y CONSTRUCCIÓN</t>
  </si>
  <si>
    <t>Comprende los programas, actividades, y proyectos relacionados con la administración de asuntos y servicios relacionados con la minería, los recursos minerales (excepto combustibles minerales), manufacturas y construcción; la conservación, descubrimiento, aprovechamiento y explotación racionalizada de recursos minerales; desarrollo, ampliación o mejoramiento de las manufacturas; supervisión, reglamentación, producción y difusión de información para actividades de minería, manufactura y construcción.</t>
  </si>
  <si>
    <t>Extracción de Recursos Minerales excepto los Combustibles Minerales</t>
  </si>
  <si>
    <t>Comprende la administración de asuntos y servicios relacionados con la minería y los recursos minerales como minerales metalíferos, arena, arcilla, piedra, minerales para la fabricación de productos químicos y fertilizantes, sal, piedras preciosos, amianto, yeso, entre otros; conservación, descubrimiento, aprovechamiento y explotación racionalizada de recursos minerales; supervisión y reglamentación de la prospección , la extracción,  la comercialización y otros aspectos de la producción de minerales.</t>
  </si>
  <si>
    <t>Manufacturas</t>
  </si>
  <si>
    <t>Comprende la administración de asuntos y servicios de manufacturas; desarrollo, ampliación o mejoramiento; supervisión y reglamentación del establecimiento y funcionamiento de plantas fabriles; enlace con asociaciones de fabricantes y otras organizaciones interesadas en asuntos y servicios de manufacturas.</t>
  </si>
  <si>
    <t>Construcción</t>
  </si>
  <si>
    <t>Comprende la administración, promoción, reglamentación y control de la industria de la construcción. Las edificaciones se clasifican en la función que corresponda de acuerdo a su propósito.</t>
  </si>
  <si>
    <t>TRANSPORTE</t>
  </si>
  <si>
    <t>Comprende la administración de asuntos y servicios relacionados con la explotación, la utilización, la construcción y el mantenimiento de sistemas e instalaciones del transporte por carretera, ferroviario, aéreo, agua, oleoductos y gasoductos y otros sistemas. Así como la supervisión y reglamentación.</t>
  </si>
  <si>
    <t>Transporte por Carretera</t>
  </si>
  <si>
    <t>Incluye las acciones relacionadas con la construcción, explotación, utilización y mantenimiento de sistemas e instalaciones del transporte por carretera, como carreteras troncales, red de carreteras carreteras alimentadoras, caminos rurales, brechas forestales, puentes, túneles, parques de estacionamiento, terminales de autobuses, entre otras. Así como la supervisión, reglamentación, producción y difusión de información general, documentación técnica y estadísticas sobre el funcionamiento del sistema de transporte por carretera.</t>
  </si>
  <si>
    <t>Transporte por Agua y Puertos</t>
  </si>
  <si>
    <t>Incluye las acciones relacionadas con la construcción, explotación, utilización y mantenimiento de sistemas y servicios de transporte por vías de navegación interior, costeras y por mar, como la operación de la infraestructura en puertos, vigilancia, ayudas a la navegación marítima y mantenimiento de edificios de terminales marítimas. Así como la supervisión, reglamentación, producción y difusión de información general, documentación técnica y estadísticas sobre el funcionamiento del sistema de transporte por agua.</t>
  </si>
  <si>
    <t>Transporte por Ferrocarril</t>
  </si>
  <si>
    <t>Incluye las acciones relacionadas con la construcción, explotación, utilización y mantenimiento de sistemas e instalaciones de transporte ferroviario. Así como el desarrollo de la infraestructura correspondiente; supervisión, reglamentación, producción y difusión de información general, documentación técnica y estadísticas sobre el funcionamiento del sistema de transporte por ferrocarril.</t>
  </si>
  <si>
    <t>Transporte Aéreo</t>
  </si>
  <si>
    <t>Incluye las acciones relacionadas con la explotación, utilización, construcción y mantenimiento de sistemas e instalaciones de transporte aéreo y espacial, como la operación de la infraestructura en aeropuertos, vigilancia y ayudas a la navegación aérea, así como la conservación de pistas, plataformas y edificios de terminales aéreas. También la supervisión, reglamentación, producción y difusión de información general, documentación técnica y estadísticas sobre el funcionamiento de los mismos.</t>
  </si>
  <si>
    <t>Transporte por Oleoductos y Gasoductos y Otros Sistemas de Transporte</t>
  </si>
  <si>
    <t>Incluye las acciones relacionadas con la explotación, utilización, construcción, rehabilitación y modernización, mantenimiento, operación, medición y monitoreo de sistemas de transporte por oleoductos y gasoductos y otros sistemas de transporte. Así como la supervisión, reglamentación, producción y difusión de información general, documentación técnica y estadísticas sobre el funcionamiento de dichos sistemas.</t>
  </si>
  <si>
    <t>Otros Relacionados con Transporte</t>
  </si>
  <si>
    <t>Incluye la prestación de servicios con este sector, no considerados en subfunciones anteriores.</t>
  </si>
  <si>
    <t>COMUNICACIONES</t>
  </si>
  <si>
    <t>Comprende los programas, actividades y proyectos relacionados con la administración de asuntos y servicios relacionados con la construcción, la ampliación, el mejoramiento, la explotación y el mantenimiento de sistemas de comunicaciones, telecomunicaciones y postal.</t>
  </si>
  <si>
    <t>Comunicaciones</t>
  </si>
  <si>
    <t>Incluye la prestación de servicios en materia de comunicaciones, telecomunicaciones y postal, así como el desarrollo de la infraestructura correspondiente. También la reglamentación del funcionamiento de los sistemas de comunicaciones, producción y difusión de información general, documentación técnica y estadísticas sobre asuntos y servicios relacionados con la misma.</t>
  </si>
  <si>
    <t>TURISMO</t>
  </si>
  <si>
    <t>Comprende la administración, fomento y desarrollo de asuntos y servicios de turismo; enlace con las industrias del transporte, los hoteles y los restaurantes y otras industrias que se beneficien con la presencia de turistas, la explotación de oficinas de turismo en el país y en el exterior; organización de campañas publicitarias, inclusive la producción y difusión de literatura de promoción, entre otras.</t>
  </si>
  <si>
    <t>Turismo</t>
  </si>
  <si>
    <t>Incluye las acciones de fomento, financiamiento y regulación de la infraestructura turística, así como la regulación de los servicios de turismo y ecoturismo y prestación de servicios turísticos.</t>
  </si>
  <si>
    <t>Hoteles y Restaurantes</t>
  </si>
  <si>
    <t>Comprende la administración de asuntos y servicios relativos a la construcción, ampliación, mejoramiento, explotación y mantenimiento de hoteles y restaurantes; así como la supervisión y reglamentación. incluye la producción y difusión de información general, documentación técnica y estadísticas sobre los mismos.</t>
  </si>
  <si>
    <t>CIENCIA, TECNOLOGÍA E INNOVAVIÓN</t>
  </si>
  <si>
    <t>Comprende los programas y actividades que realizan los entes públicos, orientadas al desarrollo de las actividades científicas y tecnológicas, así como de innovación e infraestructura científica y tecnológica.</t>
  </si>
  <si>
    <t>Investigación Científica</t>
  </si>
  <si>
    <t>Incluye las actividades relacionadas con la investigación científica en la administración pública. Consiste en el trabajo experimental o teórico realizado principalmente con el objeto de generar nuevos conocimientos sobre los fundamentos de fenómenos y hechos observables, así como en la investigación original realizada para la adquisición de nuevos conocimientos, dirigida hacia un fin u objetivo práctico, determinado y específico. Incluye infraestructura científica y tecnológica.</t>
  </si>
  <si>
    <t>Desarrollo Tecnológico</t>
  </si>
  <si>
    <t xml:space="preserve">Incluye las actividades relacionadas con el desarrollo tecnológico en la administración pública, así como la introducción de nuevas tecnologías para los productores. Consiste en el trabajo sistemático llevado a cabo sobre el conocimiento ya existente, adquirido de la investigación o experiencia práctica, dirigido hacia la producción de nuevos materiales, productos o servicios, a la instalación de nuevos procesos, sistemas y servicios hacia el mejoramiento sustancial de los ya producidos e instalados. Incluye infraestructura científica y tecnológica. </t>
  </si>
  <si>
    <t>Servicios Científicos y Tecnológicos</t>
  </si>
  <si>
    <t>Incluye todas las actividades que relacionadas con la investigación científica y desarrollo tecnológico contribuyen a la producción, difusión y aplicación del conocimiento científico y tecnológico en la administración pública. Incluye infraestructura científica y tecnológica.</t>
  </si>
  <si>
    <t>Innovación</t>
  </si>
  <si>
    <t>Incluye las actividades relacionadas con la implementación de un producto (bien o servicio) o proceso nuevo o significativamente mejorado; un  nuevo método de comercialización; o un nuevo método organizacional en prácticas de negocios, la organización del área de trabajo o de relaciones públicas en la administración pública. Incluye infraestructura científica y tecnológica.</t>
  </si>
  <si>
    <t>OTRAS INDUSTRIAS Y OTROS ASUNTOS ECONÓMICOS</t>
  </si>
  <si>
    <t>Comprende el comercio, distribución, almacenamiento y depósito y otras industrias no incluidas en funciones anteriores. Incluye las actividades y prestación de servicios relacionados con asuntos económicos no consideradas en las funciones anteriores.</t>
  </si>
  <si>
    <t>Comercio, Distribución, Almacenamiento y Depósito</t>
  </si>
  <si>
    <t>Comprende la administración de asuntos y servicios relacionados con el comercio, distribución y la industria de almacenamiento y depósito; así como la supervisión y reglamentación del comercio al por mayor y al por menor (concesión de licencias, prácticas de venta, rotulación de alimentos envasados y otras mercaderías destinadas al consumo doméstico, inspección de balanza y otras máquinas de pesar, etcétera) y de la industria de almacenamiento y depósito(inclusive concesión de licencias y reglamentación de almacenes aduaneros públicos etcétera); Producción y difusión de información a los comerciantes y al público sobre precios, sobre la disponibilidad de mercaderías y sobre otros aspectos del comercio de distribución y de la industria de almacenamiento y depósito; recopilación y publicación de estadísticas sobre el comercio de distribución y la industria de almacenamiento y depósito.</t>
  </si>
  <si>
    <t>Otras Industrias</t>
  </si>
  <si>
    <t>Comprende las actividades y prestación de servicios relacionadas con otras industrias no consideradas en las funciones anteriores.</t>
  </si>
  <si>
    <t>Otros Asuntos Económicos</t>
  </si>
  <si>
    <t>Comprende las actividades y prestación de servicios relacionadas con asuntos económicos no consideradas en las funciones anteriores.</t>
  </si>
  <si>
    <t>OTRAS NO CLASIFICADAS EN FUNCIONES ANTERIORES</t>
  </si>
  <si>
    <t>Comprende los pagos de compromisos inherentes a la contratación de Deuda; las transferencias, participaciones y aportaciones entre diferentes niveles y órdenes de gobierno que no se pueden registrar en clasificaciones anteriores, así como aquellas actividades no susceptibles de etiquetar en las funciones existentes.</t>
  </si>
  <si>
    <t>TRANSACCIONES DE LA DEUDA PÚBLICA / COSTO FINANCIERO DE LA DEUDA</t>
  </si>
  <si>
    <t>Comprende los pagos de compromisos que por concepto de intereses, comisiones, amortizaciones y otras erogaciones derivadas de la contratación de deuda pública. Se refiere al pago de la deuda pública contratada y documentada, tanto con instituciones internas como externas. Así como pago de intereses y gastos por concepto de suscripción y emisión de empréstitos gubernamentales.</t>
  </si>
  <si>
    <t>Deuda Pública Interna</t>
  </si>
  <si>
    <t>Incluye el pago de compromisos por concepto de interese, comisiones y otras erogaciones derivadas de la contratación de deuda pública interna.</t>
  </si>
  <si>
    <t>Deuda Pública Externa</t>
  </si>
  <si>
    <t>Incluye el pago de compromisos por concepto de intereses, comisiones y gastos de deuda pública emitida y contratada en el exterior.</t>
  </si>
  <si>
    <t>TRANSFERENCIAS, PARTICIPACIONES Y APORTACIONES ENTRE DIFERENTES NIVELES Y ÓRDENES DE GOBIERNO</t>
  </si>
  <si>
    <t>Transferencias, participaciones y aportaciones entre diferentes niveles y órdenes de gobierno que son de carácter general y no están asignadas a una función determinada.</t>
  </si>
  <si>
    <t>Transferencias entre Diferentes Niveles y Órdenes de Gobierno</t>
  </si>
  <si>
    <t>Comprende el registro de las transferencias que le corresponden a los entes públicos.</t>
  </si>
  <si>
    <t>Participaciones entre Diferentes Niveles y Órdenes de Gobierno</t>
  </si>
  <si>
    <t>Corresponde el registro de los recursos que corresponden a las estados y municipios de conformidad a la Ley de Coordinación Fiscal, así como las que correspondan a sistemas estatales de coordinación fiscal determinados por las leyes correspondientes.</t>
  </si>
  <si>
    <t>Aportaciones entre Diferentes Niveles y Órdenes de Gobierno</t>
  </si>
  <si>
    <t>Comprende el registro de los recursos que corresponden a las entidades federativas y municipios que se derivan del Sistema Nacional de Coordinación Fiscal, de conformidad a lo establecido por el capítulo V de la Ley de Coordinación Fiscal y que no resultan asociables a otras funciones específicas.</t>
  </si>
  <si>
    <t>SANEAMIENTO DEL SISTEMA FINANCIERO</t>
  </si>
  <si>
    <t>Comprende el apoyo financiero a las operaciones y programas para atender la problemática de pago de los deudores del Sistema Bancario Nacional e impulsar el saneamiento financiero.</t>
  </si>
  <si>
    <t>Saneamiento del Sistema Financiero</t>
  </si>
  <si>
    <t>Comprende el apoyo financiero a las operaciones y programas instrumentados por el Gobierno para atender la problemática de pago de los deudores del Sistema Bancario Nacional e impulsar el saneamiento financiero.</t>
  </si>
  <si>
    <t>Apoyo IPAB</t>
  </si>
  <si>
    <t>Apoyo a los programas dirigidos a ahorradores y deudores de la banca por conducto del instituto para la protección del ahorro bancario.</t>
  </si>
  <si>
    <t>Banca de Desarrollo</t>
  </si>
  <si>
    <t>Apoyo a los programas a favor de los deudores por conducto de la banca en desarrollo.</t>
  </si>
  <si>
    <t>Apoyo a los programas de reestructura en unidades de inversión (UDIS)</t>
  </si>
  <si>
    <t>Apoyo a los programas a favor de reestructura en unidades de inversión (UDIS).</t>
  </si>
  <si>
    <t>ADEUDOS DE EJERCICIOS FISCALES ANTERIORES</t>
  </si>
  <si>
    <t>Comprende los pagos que realiza el Gobierno derivados del gasto devengado no pagado de ejercicios fiscales anteriores.</t>
  </si>
  <si>
    <t>Adeudo de Ejercicios Fiscales Anteriores</t>
  </si>
  <si>
    <t xml:space="preserve">Objetivos del Plan Municipal de Desarrollo </t>
  </si>
  <si>
    <t>IMPORTE ANUAL</t>
  </si>
  <si>
    <t>IMPORTE</t>
  </si>
  <si>
    <t>Presidencia</t>
  </si>
  <si>
    <t xml:space="preserve">Direccion General de Relaciones Públicas </t>
  </si>
  <si>
    <t xml:space="preserve">Direccion General de Comunicación Social </t>
  </si>
  <si>
    <t xml:space="preserve">Secretaría Particular </t>
  </si>
  <si>
    <t xml:space="preserve">Secretaría de Ayuntamiento </t>
  </si>
  <si>
    <t>Sindicatura</t>
  </si>
  <si>
    <t>Tesoreria</t>
  </si>
  <si>
    <t>Oficialia Mayor Administrativa</t>
  </si>
  <si>
    <t xml:space="preserve">Oficialía Mayor de Padron y Licencias </t>
  </si>
  <si>
    <t xml:space="preserve">Dirección General de Inspección y Reglamentos </t>
  </si>
  <si>
    <t>Dirección General de Desarrollo Social y Humano</t>
  </si>
  <si>
    <t xml:space="preserve">Dirección General de Obras Públicas </t>
  </si>
  <si>
    <t>Dirección General de Ecología y Fomento Agropecuario</t>
  </si>
  <si>
    <t xml:space="preserve">Dirección General de Servicios Públicos </t>
  </si>
  <si>
    <t xml:space="preserve">Dirección General de Seguridad Pública </t>
  </si>
  <si>
    <t xml:space="preserve">Centro de Promoción Economica </t>
  </si>
  <si>
    <t>Instituto de Cultura</t>
  </si>
  <si>
    <t xml:space="preserve">Direccion de inovacion gubernamental y tecnologías de la información </t>
  </si>
  <si>
    <t>Ordenación de Desechos</t>
  </si>
  <si>
    <t>Protección de la Diversidad Biológica y del Paisaje</t>
  </si>
  <si>
    <t>Otros de Protección Ambiental</t>
  </si>
  <si>
    <t>Desarrollo Comunitario</t>
  </si>
  <si>
    <t>Abastecimiento de Agua</t>
  </si>
  <si>
    <t>Otros Grupos Vulnerables</t>
  </si>
  <si>
    <t>Otros Convenios</t>
  </si>
  <si>
    <t>RECURSOS FISCALES</t>
  </si>
  <si>
    <t>Verde</t>
  </si>
  <si>
    <t>Amarillo</t>
  </si>
  <si>
    <t>Rojo</t>
  </si>
  <si>
    <t>Semaforización</t>
  </si>
  <si>
    <t>Objetivo:</t>
  </si>
  <si>
    <t>PRESUPUESTO ESTIMADO</t>
  </si>
  <si>
    <t>Catalógo para Presupuesto de Egresos Funcional Programática</t>
  </si>
  <si>
    <t>10</t>
  </si>
  <si>
    <t>11</t>
  </si>
  <si>
    <t>1.1.1</t>
  </si>
  <si>
    <t>1.1.1.1</t>
  </si>
  <si>
    <t>1.1.1.2</t>
  </si>
  <si>
    <t>1.1.1.3</t>
  </si>
  <si>
    <t>1.1.1.4</t>
  </si>
  <si>
    <t>1.1.1.5</t>
  </si>
  <si>
    <t>1.1.1.6</t>
  </si>
  <si>
    <t>1.1.1.7</t>
  </si>
  <si>
    <t>1.2.1</t>
  </si>
  <si>
    <t>1.2.1.1</t>
  </si>
  <si>
    <t>1.2.1.2</t>
  </si>
  <si>
    <t>1.2.2</t>
  </si>
  <si>
    <t>1.2.2.1</t>
  </si>
  <si>
    <t>1.2.2.2</t>
  </si>
  <si>
    <t>1.2.3</t>
  </si>
  <si>
    <t>1.2.3.1</t>
  </si>
  <si>
    <t>1.2.3.2</t>
  </si>
  <si>
    <t>1.2.3.3</t>
  </si>
  <si>
    <t>1.7.1</t>
  </si>
  <si>
    <t>1.7.1.1</t>
  </si>
  <si>
    <t>1.7.2</t>
  </si>
  <si>
    <t>1.7.2.1</t>
  </si>
  <si>
    <t>1.7.3</t>
  </si>
  <si>
    <t>1.7.3.1</t>
  </si>
  <si>
    <t>1.7.4</t>
  </si>
  <si>
    <t>1.7.4.1</t>
  </si>
  <si>
    <t>1.7.4.2</t>
  </si>
  <si>
    <t>1.7.4.3</t>
  </si>
  <si>
    <t>1.7.9</t>
  </si>
  <si>
    <t>1.7.9.1</t>
  </si>
  <si>
    <t>1.8.1</t>
  </si>
  <si>
    <t>1.8.1.1</t>
  </si>
  <si>
    <t>1.8.1.2</t>
  </si>
  <si>
    <t>3.1.1</t>
  </si>
  <si>
    <t>3.1.1.1</t>
  </si>
  <si>
    <t>4.1.1</t>
  </si>
  <si>
    <t>4.1.1.1</t>
  </si>
  <si>
    <t>4.1.1.2</t>
  </si>
  <si>
    <t>4.1.1.3</t>
  </si>
  <si>
    <t>4.1.1.4</t>
  </si>
  <si>
    <t>4.1.1.5</t>
  </si>
  <si>
    <t>4.1.2</t>
  </si>
  <si>
    <t>4.1.2.1</t>
  </si>
  <si>
    <t>4.1.3</t>
  </si>
  <si>
    <t>4.1.3.1</t>
  </si>
  <si>
    <t>4.1.3.2</t>
  </si>
  <si>
    <t>4.1.3.3</t>
  </si>
  <si>
    <t>4.1.3.4</t>
  </si>
  <si>
    <t>4.1.4</t>
  </si>
  <si>
    <t>4.1.4.1</t>
  </si>
  <si>
    <t>4.1.4.2</t>
  </si>
  <si>
    <t>4.1.4.3</t>
  </si>
  <si>
    <t>4.1.4.4</t>
  </si>
  <si>
    <t>4.1.4.5</t>
  </si>
  <si>
    <t>4.3.1</t>
  </si>
  <si>
    <t>4.3.1.1</t>
  </si>
  <si>
    <t>4.3.1.2</t>
  </si>
  <si>
    <t>4.3.1.3</t>
  </si>
  <si>
    <t>4.3.1.4</t>
  </si>
  <si>
    <t>4.3.2</t>
  </si>
  <si>
    <t>4.3.2.1</t>
  </si>
  <si>
    <t>4.3.2.2</t>
  </si>
  <si>
    <t>4.3.2.3</t>
  </si>
  <si>
    <t>4.3.3</t>
  </si>
  <si>
    <t>4.3.3.1</t>
  </si>
  <si>
    <t>4.3.3.2</t>
  </si>
  <si>
    <t>4.3.3.4</t>
  </si>
  <si>
    <t>4.3.3.5</t>
  </si>
  <si>
    <t>4.3.3.6</t>
  </si>
  <si>
    <t>4.3.3.7</t>
  </si>
  <si>
    <t>4.3.4</t>
  </si>
  <si>
    <t>4.3.4.1</t>
  </si>
  <si>
    <t>4.3.4.2</t>
  </si>
  <si>
    <t>4.3.4.3</t>
  </si>
  <si>
    <t>4.3.4.4</t>
  </si>
  <si>
    <t>4.3.5</t>
  </si>
  <si>
    <t>4.3.6</t>
  </si>
  <si>
    <t>4.3.6.1</t>
  </si>
  <si>
    <t>4.3.6.2</t>
  </si>
  <si>
    <t>4.3.6.3</t>
  </si>
  <si>
    <t>4.3.7</t>
  </si>
  <si>
    <t>4.3.7.1</t>
  </si>
  <si>
    <t>4.3.7.2</t>
  </si>
  <si>
    <t>4.3.7.3</t>
  </si>
  <si>
    <t>4.3.8</t>
  </si>
  <si>
    <t>4.3.8.1</t>
  </si>
  <si>
    <t>4.3.8.2</t>
  </si>
  <si>
    <t>4.3.8.3</t>
  </si>
  <si>
    <t>4.3.8.4</t>
  </si>
  <si>
    <t>4.3.9</t>
  </si>
  <si>
    <t>4.3.9.1</t>
  </si>
  <si>
    <t>4.3.9.2</t>
  </si>
  <si>
    <t>4.3.9.3</t>
  </si>
  <si>
    <t>4.3.9.4</t>
  </si>
  <si>
    <t>4.3.9.5</t>
  </si>
  <si>
    <t>4.3.10</t>
  </si>
  <si>
    <t>4.3.10.1</t>
  </si>
  <si>
    <t>4.3.10.2</t>
  </si>
  <si>
    <t>4.3.10.3</t>
  </si>
  <si>
    <t>4.3.10.4</t>
  </si>
  <si>
    <t>4.3.10.5</t>
  </si>
  <si>
    <t>4.3.10.6</t>
  </si>
  <si>
    <t>4.3.10.7</t>
  </si>
  <si>
    <t>4.3.11</t>
  </si>
  <si>
    <t>4.3.11.1</t>
  </si>
  <si>
    <t>4.3.11.2</t>
  </si>
  <si>
    <t>4.3.11.3</t>
  </si>
  <si>
    <t>4.3.12</t>
  </si>
  <si>
    <t>4.3.12.1</t>
  </si>
  <si>
    <t>4.3.12.3</t>
  </si>
  <si>
    <t>4.3.13</t>
  </si>
  <si>
    <t>4.3.13.1</t>
  </si>
  <si>
    <t>4.3.13.2</t>
  </si>
  <si>
    <t>4.3.13.3</t>
  </si>
  <si>
    <t>4.4.1</t>
  </si>
  <si>
    <t>4.4.1.1</t>
  </si>
  <si>
    <t>4.4.1.2</t>
  </si>
  <si>
    <t>4.4.1.3</t>
  </si>
  <si>
    <t>4.4.1.4</t>
  </si>
  <si>
    <t>4.4.1.9</t>
  </si>
  <si>
    <t>4.5.1</t>
  </si>
  <si>
    <t>4.5.1.1</t>
  </si>
  <si>
    <t>4.5.2</t>
  </si>
  <si>
    <t>4.5.2.1</t>
  </si>
  <si>
    <t>4.5.3</t>
  </si>
  <si>
    <t>4.5.3.1</t>
  </si>
  <si>
    <t>4.5.4</t>
  </si>
  <si>
    <t>4.5.4.1</t>
  </si>
  <si>
    <t>4.5.4.2</t>
  </si>
  <si>
    <t>4.5.4.3</t>
  </si>
  <si>
    <t>4.5.9</t>
  </si>
  <si>
    <t>4.5.9.9</t>
  </si>
  <si>
    <t>5.1.1</t>
  </si>
  <si>
    <t>5.1.1.1</t>
  </si>
  <si>
    <t>5.1.1.2</t>
  </si>
  <si>
    <t>5.1.1.3</t>
  </si>
  <si>
    <t>5.1.1.4</t>
  </si>
  <si>
    <t>5.1.1.9</t>
  </si>
  <si>
    <t>5.1.2</t>
  </si>
  <si>
    <t>5.1.2.1</t>
  </si>
  <si>
    <t>5.1.2.2</t>
  </si>
  <si>
    <t>5.1.2.3</t>
  </si>
  <si>
    <t>5.1.2.9</t>
  </si>
  <si>
    <t>5.1.9</t>
  </si>
  <si>
    <t>5.1.9.1</t>
  </si>
  <si>
    <t>5.1.9.2</t>
  </si>
  <si>
    <t>5.1.9.3</t>
  </si>
  <si>
    <t>5.1.9.4</t>
  </si>
  <si>
    <t>5.1.9.5</t>
  </si>
  <si>
    <t>5.1.9.6</t>
  </si>
  <si>
    <t>5.1.9.7</t>
  </si>
  <si>
    <t>5.1.9.8</t>
  </si>
  <si>
    <t>5.2.1</t>
  </si>
  <si>
    <t>5.2.1.1</t>
  </si>
  <si>
    <t>5.3.1</t>
  </si>
  <si>
    <t>5.3.1.9</t>
  </si>
  <si>
    <t>6.1.1</t>
  </si>
  <si>
    <t>6.1.1.1</t>
  </si>
  <si>
    <t>6.1.2</t>
  </si>
  <si>
    <t>6.1.2.1</t>
  </si>
  <si>
    <t>6.1.3</t>
  </si>
  <si>
    <t>6.1.3.1</t>
  </si>
  <si>
    <t>6.1.4</t>
  </si>
  <si>
    <t>6.1.4.1</t>
  </si>
  <si>
    <t>6.1.5</t>
  </si>
  <si>
    <t>6.1.5.1</t>
  </si>
  <si>
    <t>6.1.6</t>
  </si>
  <si>
    <t>6.1.6.1</t>
  </si>
  <si>
    <t>6.1.7</t>
  </si>
  <si>
    <t>6.1.7.1</t>
  </si>
  <si>
    <t>6.3.9</t>
  </si>
  <si>
    <t>6.3.9.9</t>
  </si>
  <si>
    <t>6.4.1</t>
  </si>
  <si>
    <t>6.4.1.9</t>
  </si>
  <si>
    <t>7.3.1</t>
  </si>
  <si>
    <t>7.9.1</t>
  </si>
  <si>
    <t>7.9.2</t>
  </si>
  <si>
    <t>8.1.1</t>
  </si>
  <si>
    <t>8.1.1.1</t>
  </si>
  <si>
    <t>8.1.1.2</t>
  </si>
  <si>
    <t>8.2.1</t>
  </si>
  <si>
    <t>8.2.1.1</t>
  </si>
  <si>
    <t>8.2.1.2</t>
  </si>
  <si>
    <t>8.2.1.3</t>
  </si>
  <si>
    <t>8.2.1.4</t>
  </si>
  <si>
    <t>8.3.1</t>
  </si>
  <si>
    <t>8.3.1.1</t>
  </si>
  <si>
    <t>8.3.1.2</t>
  </si>
  <si>
    <t>8.3.1.9</t>
  </si>
  <si>
    <t>9.1.1</t>
  </si>
  <si>
    <t>9.1.1.1</t>
  </si>
  <si>
    <t>9.3.1</t>
  </si>
  <si>
    <t>9.3.1.1</t>
  </si>
  <si>
    <t>9.3.2</t>
  </si>
  <si>
    <t>9.3.2.1</t>
  </si>
  <si>
    <t>9.4.1</t>
  </si>
  <si>
    <t>9.4.1.1</t>
  </si>
  <si>
    <t>9.4.1.2</t>
  </si>
  <si>
    <t>9.6.1</t>
  </si>
  <si>
    <t>9.6.1.1</t>
  </si>
  <si>
    <t>9.6.1.2</t>
  </si>
  <si>
    <t>9.6.1.9</t>
  </si>
  <si>
    <t>10.1.1</t>
  </si>
  <si>
    <t>10.1.2</t>
  </si>
  <si>
    <t>10.2.1</t>
  </si>
  <si>
    <t>10.3.9</t>
  </si>
  <si>
    <t>11.1.1</t>
  </si>
  <si>
    <t>11.1.1.1</t>
  </si>
  <si>
    <t>11.1.1.2</t>
  </si>
  <si>
    <t>11.1.1.9</t>
  </si>
  <si>
    <t>Producidos por  organismos descentralizados municipales</t>
  </si>
  <si>
    <t>Servicios de obra</t>
  </si>
  <si>
    <t>Agua potable,drenaje,alcantarillado,tratamiento y disposición final de aguas residuales</t>
  </si>
  <si>
    <t>Economía</t>
  </si>
  <si>
    <t>Desempeño de las Funciones</t>
  </si>
  <si>
    <t xml:space="preserve">
</t>
  </si>
  <si>
    <t>Regularizaciones de los registros de obra</t>
  </si>
  <si>
    <t>Regularización de predios en zonas de orgien ejidal destinados al uso de casa habitación</t>
  </si>
  <si>
    <t>Regulariación de edificaciones existentes de uso no habitación en zonas de origen ejidal con antigüedad de hasta 5 años</t>
  </si>
  <si>
    <t>Regularización de edificaciones existentes de uso no habitacional en zonas de origen ejidal con antigüedad mayor a los 5 años</t>
  </si>
  <si>
    <t>4.3.9.9</t>
  </si>
  <si>
    <t>4.3.10.8</t>
  </si>
  <si>
    <t>4.3.11.4</t>
  </si>
  <si>
    <t>4.3.11.5</t>
  </si>
  <si>
    <t>4.3.11.6</t>
  </si>
  <si>
    <t>4.3.11.7</t>
  </si>
  <si>
    <t>4.3.11.9</t>
  </si>
  <si>
    <t>4.3.14</t>
  </si>
  <si>
    <t>4.3.14.1</t>
  </si>
  <si>
    <t>4.3.14.2</t>
  </si>
  <si>
    <t>4.3.14.3</t>
  </si>
  <si>
    <t>4.3.14.4</t>
  </si>
  <si>
    <t>4.3.14.5</t>
  </si>
  <si>
    <t>4.3.14.6</t>
  </si>
  <si>
    <t>4.3.3.3</t>
  </si>
  <si>
    <t>4.3.5.1</t>
  </si>
  <si>
    <t>4.3.5.2</t>
  </si>
  <si>
    <t>4.3.5.3</t>
  </si>
  <si>
    <t>4.3.12.2</t>
  </si>
  <si>
    <t>5.1.9.9</t>
  </si>
  <si>
    <t>7.4.1</t>
  </si>
  <si>
    <t>SUMA</t>
  </si>
  <si>
    <t>ESTIMACIÓN</t>
  </si>
  <si>
    <t xml:space="preserve">Horas 
Extraordinarias
</t>
  </si>
  <si>
    <t>Otras
Prestaciones</t>
  </si>
  <si>
    <t>Suma Total de 
Remuneraciones</t>
  </si>
  <si>
    <t>Prima Vacacional y Dominical</t>
  </si>
  <si>
    <t xml:space="preserve"> de Servicios Efectivos Prestados</t>
  </si>
  <si>
    <t>Gratificación  de Fin de Año (Aguinaldo)</t>
  </si>
  <si>
    <t>Medios de Verificación</t>
  </si>
  <si>
    <t>Desagregación Programa:</t>
  </si>
  <si>
    <t>Programa Presupuestario:</t>
  </si>
  <si>
    <t xml:space="preserve">Indicador y Definición: </t>
  </si>
  <si>
    <t>Sentido del Indicador:</t>
  </si>
  <si>
    <t>Método de Cálculo:</t>
  </si>
  <si>
    <t>Unidad de Medida:</t>
  </si>
  <si>
    <t>Frecuencia de Medición:</t>
  </si>
  <si>
    <t>Unidad(es) Ejecutora(s) del Gasto</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</si>
  <si>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</si>
  <si>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</si>
  <si>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</si>
  <si>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</si>
  <si>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</si>
  <si>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</si>
  <si>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</si>
  <si>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Deuda Pública</t>
  </si>
  <si>
    <t>Importe Total Presupuestado</t>
  </si>
  <si>
    <t>Sub-Programa (s)</t>
  </si>
  <si>
    <t xml:space="preserve">Compromisos del Plan Municipal de Desarrollo y Asuntos Críticos de Atención </t>
  </si>
  <si>
    <t>Dimensión  a Medir</t>
  </si>
  <si>
    <t>Método de Cálculo</t>
  </si>
  <si>
    <t>Frecuencia de Medición</t>
  </si>
  <si>
    <t>Unidad de Medida</t>
  </si>
  <si>
    <t>Dererechos por el Uso, Goce, Aprovechamiento o Explotación de Bienes de Dominio Público</t>
  </si>
  <si>
    <t>Derecho a los Hidrocarburos</t>
  </si>
  <si>
    <t>Derechos por Prestación de Servicios</t>
  </si>
  <si>
    <t>Otros Derechos</t>
  </si>
  <si>
    <t>Productos de Tipo Corriente</t>
  </si>
  <si>
    <t>Productos de Capital</t>
  </si>
  <si>
    <t>Aprovechamientos de Tipo Corriente</t>
  </si>
  <si>
    <t>Aprovechamientos de Capital</t>
  </si>
  <si>
    <t>Otros Aprovechamientos</t>
  </si>
  <si>
    <t>Ingreso por Ventas de Mercancías</t>
  </si>
  <si>
    <t>Ingresos por Ventas de Bienes y Servicios Producidos en Establecimientos del Gobierno</t>
  </si>
  <si>
    <t>Ingresos por Ventas y Servicios de Organismos Descentralizados</t>
  </si>
  <si>
    <t>Ingresos de Operación de Entidades Paraestatales Empresariales</t>
  </si>
  <si>
    <t>Ingresos no Comprendidos en las Fracciones de la Ley de Ingresos, Causados en Ejercicios Fiscales Anteriores Pendientes de Liquidación o Pago</t>
  </si>
  <si>
    <t>Transferencias Internas y Asignaciones al Sector Público</t>
  </si>
  <si>
    <t>Subsidios y Suvbenciones</t>
  </si>
  <si>
    <t>Ingresos Financieros</t>
  </si>
  <si>
    <t>Diferencias por Tipo de Cambio a Favor, en Efectivo y Equivalentes</t>
  </si>
  <si>
    <t>Otros Ingresos y Beneficios Varios</t>
  </si>
  <si>
    <t>Endeudamiento Interno</t>
  </si>
  <si>
    <t>APORTACIONES FONDO INFRAESTRUCTURA</t>
  </si>
  <si>
    <t>APORTACIONES  FONDO  FORTALECIMIENTO</t>
  </si>
  <si>
    <t>Apoyos Financieros</t>
  </si>
  <si>
    <t>CLASIFICACIÓN POR FUENTE DE FINANCIAMIENTO</t>
  </si>
  <si>
    <t>CLASIFICACIÓN POR TIPO DE INGRESOS (CTI)</t>
  </si>
  <si>
    <t>Aportaciones para Fondos de Vivienda</t>
  </si>
  <si>
    <t xml:space="preserve">Cuotas para el Seguro Social </t>
  </si>
  <si>
    <t>Cuotas de Ahorro para el Retiro</t>
  </si>
  <si>
    <t>Otras Cuotas y Aportaciones para la Seguridad Social</t>
  </si>
  <si>
    <t>CLASIFICACIÓN POR TIPO DE GASTO (CTG)</t>
  </si>
  <si>
    <t>CLASIFICACIÓN POR FUENTE DE FINANCIAMIENTO (CFF)</t>
  </si>
  <si>
    <t>7.2.1</t>
  </si>
  <si>
    <t>1.</t>
  </si>
  <si>
    <t>2</t>
  </si>
  <si>
    <t>3</t>
  </si>
  <si>
    <t>5</t>
  </si>
  <si>
    <t>7</t>
  </si>
  <si>
    <t>2.</t>
  </si>
  <si>
    <t>Fisacalización</t>
  </si>
  <si>
    <t>Impartición de Justicia</t>
  </si>
  <si>
    <t>Presidencia/Gubernatura</t>
  </si>
  <si>
    <t>Asunto Financieros</t>
  </si>
  <si>
    <t>Servicios Registrales, Administrativos y Patrimoniales</t>
  </si>
  <si>
    <t>PROTECCIÓN AMBIENAL</t>
  </si>
  <si>
    <t>Adminstración del Agua</t>
  </si>
  <si>
    <t>Ordenación de Aguas Residuales, Drenaje y Alcantarillado</t>
  </si>
  <si>
    <t>Reducción de la Contaminación</t>
  </si>
  <si>
    <t>VIVIENDA Y SERVICIOS A LA COMUNIDAD</t>
  </si>
  <si>
    <t xml:space="preserve">Urbanización </t>
  </si>
  <si>
    <t>Alumbrado Público</t>
  </si>
  <si>
    <t>Vivienda</t>
  </si>
  <si>
    <t>Otros de Seguridad Social y Asistencia Social</t>
  </si>
  <si>
    <t>Apoyo Financiero  a la Banca y Seguro Agropecuario</t>
  </si>
  <si>
    <t>Petróleo y Gas Natural (Hidrocarbiros)</t>
  </si>
  <si>
    <t>Transporte por Oleaductos y Gasoductos y Otros Sistemas de Transporte</t>
  </si>
  <si>
    <t>COMUNICACIÓN</t>
  </si>
  <si>
    <t>CIENCIA, TECNOLOGÍA E INNOVACIÓN</t>
  </si>
  <si>
    <t>OTRAS NO CLASIFICADAS EN FUNCIONE ANTERIORES</t>
  </si>
  <si>
    <t>TRANSACCIONES DE LA DEUDA PÚBLICA/COSTO FINANCIERO DE LA DEUDA</t>
  </si>
  <si>
    <t>Transferencias entre Diferentes Niveles y Ordenes de Gobierno</t>
  </si>
  <si>
    <t>Participaciones entre Diferentes Niveles y Ordenes de Gobierno</t>
  </si>
  <si>
    <t>Aportaciones entre Diferentes Niveles y Ordenes de Gobierno</t>
  </si>
  <si>
    <t>Apoyos IPAB</t>
  </si>
  <si>
    <t>Adeudos de Ejercicios Fisclaes Anteriores</t>
  </si>
  <si>
    <t>1</t>
  </si>
  <si>
    <t>3.</t>
  </si>
  <si>
    <t>4.</t>
  </si>
  <si>
    <t>4</t>
  </si>
  <si>
    <t>6</t>
  </si>
  <si>
    <t>8</t>
  </si>
  <si>
    <t>9</t>
  </si>
  <si>
    <t>5.</t>
  </si>
  <si>
    <t>6.</t>
  </si>
  <si>
    <t>7.</t>
  </si>
  <si>
    <t>8.</t>
  </si>
  <si>
    <t>9.</t>
  </si>
  <si>
    <t>Impuestos</t>
  </si>
  <si>
    <t>Productos</t>
  </si>
  <si>
    <t>Aprovechamientos</t>
  </si>
  <si>
    <t>Cuotas y Aportaciones de Seguridad Social</t>
  </si>
  <si>
    <t>Contribuciones de Mejoras</t>
  </si>
  <si>
    <t>Programas Presupuestarios</t>
  </si>
  <si>
    <t>Desagregación  Presupuestaria</t>
  </si>
  <si>
    <t>Características Generales</t>
  </si>
  <si>
    <t>SUBSIDIOS</t>
  </si>
  <si>
    <t>.</t>
  </si>
  <si>
    <t>DESEMPEÑO DE LAS FUNCIONES</t>
  </si>
  <si>
    <t>(E)  Actividades del sector público, que realiza en forma directa, regular y continua, para satisfacer demandas de la sociedad, de interés general, atendiendo a las personas en sus diferentes esferas judídicas, a través de las siguientes finalidades:
i)      Funciones de Gobierno
ii)     Funciones de Desarrollo Social
iii)   Funciones de Desarro Económico</t>
  </si>
  <si>
    <t>(P)  Actividades destinadas al desarrollo de programas y formulación, diseño, ejecución y evaluación de las políticas públicas y sus estrategias, así como para diseñar la implantación y operación de los programas y dar seguimiento a su cumplimiento.</t>
  </si>
  <si>
    <t>ADMINISTRATIVOS Y DE APOYO</t>
  </si>
  <si>
    <t>ADMINISTRATIVOS
Y DE APOYO</t>
  </si>
  <si>
    <t>Sujetos a Reglas de Operación.</t>
  </si>
  <si>
    <t>Sector Social y Privado.</t>
  </si>
  <si>
    <t>Entidades Federativas y Municipios.</t>
  </si>
  <si>
    <t>Otros Subsidios.</t>
  </si>
  <si>
    <t>Prestación de Servicios Públicos.</t>
  </si>
  <si>
    <t>(S) Definidos en el Preupuesto de Egresos y los que se incorporen en el ejercicio.</t>
  </si>
  <si>
    <t>(U) Para otorgar subsidios no sujetos a reglas de operación, en su caso, se otorgan mediante convenios.</t>
  </si>
  <si>
    <t>Provisión de Bienes Públicos.</t>
  </si>
  <si>
    <t>Planeación, Seguimiento y Evaluación de las Políticas Públicas.</t>
  </si>
  <si>
    <t>Promoción y Fomento.</t>
  </si>
  <si>
    <t>(F) Actividades destinadas a la promoción y fometno de los sectores social y económico.</t>
  </si>
  <si>
    <t>Regulación y Supervisión.</t>
  </si>
  <si>
    <t>(G) Actividades destinadas a la reglamentación, verificación e inspección de las actividades económicas y de los agentes del sector privado, social y público.</t>
  </si>
  <si>
    <t>Específicos.</t>
  </si>
  <si>
    <t>Proyectos de Inversión.</t>
  </si>
  <si>
    <t xml:space="preserve">(R)  Solamente acatividades específicas, distintas a las demás modalidades.     </t>
  </si>
  <si>
    <t>(K)  Proyectos de inversión sujetos a registro en la Cartera que integra y administra el área competente en la meteria.</t>
  </si>
  <si>
    <t>(O) Actividades que realizan la función pública o contraloría para el mejoramiento de la gestión, así como de los órganos de control y auditoría.</t>
  </si>
  <si>
    <t>(W) Asignaciones de los entes públicos paraestatales para el otorgamiento de préstamos al personal, sindicatos o a otras entidades públicas o privadas y demás erogaciones recuperables.</t>
  </si>
  <si>
    <t>COMPROMISOS</t>
  </si>
  <si>
    <t>OBLIGACIONES</t>
  </si>
  <si>
    <t>(M) Actividades de apoyo adminstrativo desarroladas por las oficilías mayores o área homólogas.</t>
  </si>
  <si>
    <t>Aportaciones a la Seguiridad Social.</t>
  </si>
  <si>
    <t>Pensiones y Jubilaciones.</t>
  </si>
  <si>
    <t>Apoyo al Proceso Presupuestario y para mejorar la Eficiencia Institucional.</t>
  </si>
  <si>
    <t>Apoyo a la Función Pública y al Mejoramiento de la Gestión.</t>
  </si>
  <si>
    <t>Operaciones Ajenas.</t>
  </si>
  <si>
    <t>Obligaciones de cumplimiento de Resolución Jurisdiccional.</t>
  </si>
  <si>
    <t>Desastres Naturales.</t>
  </si>
  <si>
    <t>(L) Obligaciones relacionadas con indemnizaciones y obligaciones que se derivan de resoluciones definiticas emitidas por autoridad competente.</t>
  </si>
  <si>
    <t xml:space="preserve">(N) </t>
  </si>
  <si>
    <t>(J) Obligaciones de la ley relacionadas con el pago de pensiones y jubilaciones.</t>
  </si>
  <si>
    <t>(T) Obligaciones de ley relacionadas con el pago de aportaciones.</t>
  </si>
  <si>
    <t>Cantidad</t>
  </si>
  <si>
    <t xml:space="preserve">Suma: </t>
  </si>
  <si>
    <t>Sector Social y Privado (Sujetos a Reglas de Operación)</t>
  </si>
  <si>
    <t>Entidades Federativas y Municipios (Sujetos a Reglas de Operación)</t>
  </si>
  <si>
    <t>Otros Subsidios</t>
  </si>
  <si>
    <t>Prestación de Servicios Públicos</t>
  </si>
  <si>
    <t>Provisión de Bienes Públicos</t>
  </si>
  <si>
    <t>Planeación, Seguimiento y Evaluación de las Políticas Públicas</t>
  </si>
  <si>
    <t>Promoción y Fomento</t>
  </si>
  <si>
    <t>Regulación y Supervisión</t>
  </si>
  <si>
    <t>Específicos</t>
  </si>
  <si>
    <t>Proyectos de Inversión</t>
  </si>
  <si>
    <t>Apoyo al Proceso Presupuestario y para mejorar la Eficiencia Institucional</t>
  </si>
  <si>
    <t>Apoyo a la Función Pública y al Mejoramiento de la Gestión</t>
  </si>
  <si>
    <t>Operaciones Ajenas</t>
  </si>
  <si>
    <t>Obligaciones de cumplimiento de Resolución Jurisdiccional</t>
  </si>
  <si>
    <t>Desastres Naturales</t>
  </si>
  <si>
    <t>Aportaciones a la Seguiridad Social</t>
  </si>
  <si>
    <t xml:space="preserve">Asignaciones y trasnferencias presupuestarias </t>
  </si>
  <si>
    <t>Ingresos por ventas de bienes y servicios de organismos descentralizados</t>
  </si>
  <si>
    <t>Subsidios derivados de la Ley de Ingresos de la Federación que se destinan a Municipios</t>
  </si>
  <si>
    <t>Subsidios derivados de la Ley de Ingresos del Estado que se destinan a Municipios</t>
  </si>
  <si>
    <t>Recursos provenientes del sector privado</t>
  </si>
  <si>
    <t>B Actividades que se realizan para crear, fabricar y/o elaborar bienes que son competencia del Sector Público. Incluye las actividades relacionadas con la compra de materias primas que se industrializan o transforman, para su posterior distribución a la población.0</t>
  </si>
  <si>
    <t>Gestión</t>
  </si>
  <si>
    <t>Estratégico</t>
  </si>
  <si>
    <t>De Resultados</t>
  </si>
  <si>
    <t>Los indicadores de gestión deberán medir el avance y logro en procesos y actividades, es decir, sobre la forma en que los bienes y servicios públicos son generados y entregados. Incluyen los indicadores que dan seguimiento a las actividades y aquellos que entregan bienes y/o servicios para ser utilizados por otras instancias</t>
  </si>
  <si>
    <t xml:space="preserve">Los indicadores estratégicos deberán medir el grado de cumplimiento de los objetivos de las políticas públicas y de los programas presupuestarios y deberán contribuir a corregir o fortalecer las estrategias y la orientación de los recursos. </t>
  </si>
  <si>
    <t>De la Política Nacional de Desarrollo Social, o bien, a indicadores de gestión que miden procesos, pudiendo corresponder a indicadores de bienes y servicios.</t>
  </si>
  <si>
    <t xml:space="preserve">Nombre del Indicador </t>
  </si>
  <si>
    <t>Eficacia</t>
  </si>
  <si>
    <t>Eficiencia</t>
  </si>
  <si>
    <t xml:space="preserve">Calidad </t>
  </si>
  <si>
    <t>Meta:</t>
  </si>
  <si>
    <t>Participaciones y Aportaciones</t>
  </si>
  <si>
    <t>Empréstitos de la Banca oficial</t>
  </si>
  <si>
    <t>Empréstitos de la banca comercial</t>
  </si>
  <si>
    <t>Empréstitos de particulares</t>
  </si>
  <si>
    <t>Programación</t>
  </si>
  <si>
    <t>Metas ejercicio 2018</t>
  </si>
  <si>
    <t xml:space="preserve">Informe de Situación Hacendaria Ingresos - 2018
</t>
  </si>
  <si>
    <t>EJERCICIO
 2017</t>
  </si>
  <si>
    <t>ESTIMACIÓN
 2018</t>
  </si>
  <si>
    <t>VARIACIÓN           2017 - 2018</t>
  </si>
  <si>
    <t xml:space="preserve">Informe de Situación Hacendaria Egresos - 2018
</t>
  </si>
  <si>
    <t>EJERCICIO 2017</t>
  </si>
  <si>
    <t>ESTIMACIÓN  2018</t>
  </si>
  <si>
    <t>VARIACIÓN  2017- 2018</t>
  </si>
  <si>
    <t xml:space="preserve">
Estimación de Ingresos por Clasificación por Rubro de Ingresos y  Ley de Ingresos Municipal - 2018
</t>
  </si>
  <si>
    <t xml:space="preserve">Presupuesto de Egresos por Clasificación por Objeto del Gasto y Fuentes de Financiamiento - 2018
</t>
  </si>
  <si>
    <t>Presupuesto de Egresos por Clasificación Administrativa 2018</t>
  </si>
  <si>
    <t>Presupuesto de Egresos por Clasificación Funcional del Gasto 2018
(Finalidad, Función y Subfunción)</t>
  </si>
  <si>
    <t>Indicadores de Desempeño</t>
  </si>
  <si>
    <t>Plantilla de Personal de Carácter Permanente 2018</t>
  </si>
  <si>
    <t>Presupuesto por Clasificación Programática 2018</t>
  </si>
  <si>
    <t>Catalógo por Fuente de Financiamiento</t>
  </si>
  <si>
    <t>Catálogo por Clasificación Programática</t>
  </si>
  <si>
    <t xml:space="preserve">Estado Analítico del Ejercicio del Presupuesto de Egresos Detallado                                                                                                                                                                                                                        Clasificación por Objeto del Gasto (Capítulo y Concepto) 
2018
(PESOS) </t>
  </si>
  <si>
    <t xml:space="preserve">Concepto </t>
  </si>
  <si>
    <t>Egresos</t>
  </si>
  <si>
    <t xml:space="preserve">Aprobado </t>
  </si>
  <si>
    <t>Ampliaciones/ (Reducciones)</t>
  </si>
  <si>
    <t>Modificado</t>
  </si>
  <si>
    <t xml:space="preserve">I. Gasto No Etiquetado </t>
  </si>
  <si>
    <t xml:space="preserve"> Remuneraciones al Personal de Carácter Permanente</t>
  </si>
  <si>
    <t xml:space="preserve"> Remuneraciones al Personal de Carácter Transitorio</t>
  </si>
  <si>
    <t xml:space="preserve"> Remuneraciones Adicionales y Especiales</t>
  </si>
  <si>
    <t xml:space="preserve"> Seguridad Social</t>
  </si>
  <si>
    <t xml:space="preserve"> Otras Prestaciones Sociales y Económicas</t>
  </si>
  <si>
    <t xml:space="preserve"> Previsiones</t>
  </si>
  <si>
    <t xml:space="preserve"> Pago de Estímulos a Servidores Públicos</t>
  </si>
  <si>
    <t xml:space="preserve"> Materiales de Administración, Emisión de Documentos y Artículos Oficiales</t>
  </si>
  <si>
    <t xml:space="preserve"> Alimentos y Utensilios</t>
  </si>
  <si>
    <t xml:space="preserve"> Materias Primas y Materiales de Producción y Comercialización</t>
  </si>
  <si>
    <t xml:space="preserve"> Materiales y Artículos de Construcción y de Reparación</t>
  </si>
  <si>
    <t xml:space="preserve"> Productos Químicos, Farmacéuticos y de Laboratorio</t>
  </si>
  <si>
    <t xml:space="preserve"> Combustibles, Lubricantes y Aditivos</t>
  </si>
  <si>
    <t xml:space="preserve"> Vestuario, Blancos, Prendas de Protección y Artículos Deportivos</t>
  </si>
  <si>
    <t xml:space="preserve"> Materiales y Suministros Para Seguridad</t>
  </si>
  <si>
    <t xml:space="preserve"> Herramientas, Refacciones y Accesorios Menores</t>
  </si>
  <si>
    <t xml:space="preserve">Servicios Generales </t>
  </si>
  <si>
    <t xml:space="preserve"> Servicios Básicos</t>
  </si>
  <si>
    <t xml:space="preserve"> Servicios de Arrendamiento</t>
  </si>
  <si>
    <t xml:space="preserve"> Servicios Profesionales, Científicos, Técnicos y Otros Servicios</t>
  </si>
  <si>
    <t xml:space="preserve"> Servicios Financieros, Bancarios y Comerciales</t>
  </si>
  <si>
    <t xml:space="preserve"> Servicios de Instalación, Reparación, Mantenimiento y Conservación</t>
  </si>
  <si>
    <t xml:space="preserve"> Servicios de Comunicación Social y Publicidad</t>
  </si>
  <si>
    <t xml:space="preserve"> Servicios de Traslado y Viáticos</t>
  </si>
  <si>
    <t xml:space="preserve"> Servicios Oficiales</t>
  </si>
  <si>
    <t xml:space="preserve"> Otros Servicios Generales</t>
  </si>
  <si>
    <t xml:space="preserve">Transferencias, Asignaciones, Subsidios y Otras Ayudas </t>
  </si>
  <si>
    <t xml:space="preserve"> Transferencias Internas y Asignaciones al Sector Público</t>
  </si>
  <si>
    <t xml:space="preserve"> Transferencias al Resto del Sector Público</t>
  </si>
  <si>
    <t xml:space="preserve"> Subsidios y Subvenciones</t>
  </si>
  <si>
    <t xml:space="preserve"> Ayudas Sociales</t>
  </si>
  <si>
    <t xml:space="preserve"> Pensiones y Jubilaciones</t>
  </si>
  <si>
    <t xml:space="preserve"> Transferencias a Fideicomisos, Mandatos y Otros Análogos</t>
  </si>
  <si>
    <t xml:space="preserve"> Transferencias a la Seguridad Social</t>
  </si>
  <si>
    <t xml:space="preserve"> Donativos</t>
  </si>
  <si>
    <t xml:space="preserve"> Transferencias al Exterior</t>
  </si>
  <si>
    <t xml:space="preserve">Bienes Muebles, Inmuebles e Intangibles </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</si>
  <si>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</si>
  <si>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</si>
  <si>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</si>
  <si>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</si>
  <si>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</si>
  <si>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</si>
  <si>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Activos Biológicos</t>
  </si>
  <si>
    <t xml:space="preserve"> Bienes Inmuebles</t>
  </si>
  <si>
    <t xml:space="preserve"> Activos Intangibles</t>
  </si>
  <si>
    <t xml:space="preserve">Inversión Pública </t>
  </si>
  <si>
    <t xml:space="preserve"> Obra Pública en Bienes de Dominio Público</t>
  </si>
  <si>
    <t xml:space="preserve"> Obra Pública en Bienes Propios</t>
  </si>
  <si>
    <t xml:space="preserve"> Proyectos Productivos y Acciones de Fomento</t>
  </si>
  <si>
    <t xml:space="preserve"> Inversiones Financieras y Otras Provisiones </t>
  </si>
  <si>
    <t xml:space="preserve"> Inversiones Para el Fomento de Actividades Productivas</t>
  </si>
  <si>
    <t xml:space="preserve"> Acciones y Participaciones de Capital</t>
  </si>
  <si>
    <t xml:space="preserve"> Compra de Títulos y Valores</t>
  </si>
  <si>
    <t xml:space="preserve"> Concesión de Préstamos</t>
  </si>
  <si>
    <t xml:space="preserve"> Inversiones en Fideicomisos, Mandatos y Otros Análogos</t>
  </si>
  <si>
    <r>
      <t xml:space="preserve">Fideicomiso de Desastres Naturales </t>
    </r>
    <r>
      <rPr>
        <b/>
        <sz val="11"/>
        <color indexed="8"/>
        <rFont val="Calibri"/>
        <family val="2"/>
      </rPr>
      <t>(Informativo)</t>
    </r>
  </si>
  <si>
    <t xml:space="preserve"> Otras Inversiones Financieras</t>
  </si>
  <si>
    <t xml:space="preserve"> Provisiones para Contingencias y Otras Erogaciones Especiales</t>
  </si>
  <si>
    <t xml:space="preserve">Participaciones y Aportaciones </t>
  </si>
  <si>
    <t xml:space="preserve"> Participaciones</t>
  </si>
  <si>
    <t xml:space="preserve"> Aportaciones</t>
  </si>
  <si>
    <t xml:space="preserve"> Convenios</t>
  </si>
  <si>
    <t xml:space="preserve">Deuda Pública </t>
  </si>
  <si>
    <t xml:space="preserve"> Amortización de la Deuda Pública</t>
  </si>
  <si>
    <t xml:space="preserve"> Intereses de la Deuda Pública</t>
  </si>
  <si>
    <t xml:space="preserve"> Comisiones de la Deuda Pública</t>
  </si>
  <si>
    <t xml:space="preserve"> Gastos de la Deuda Pública</t>
  </si>
  <si>
    <t xml:space="preserve"> Costo por Coberturas</t>
  </si>
  <si>
    <t xml:space="preserve"> Apoyos Financieros</t>
  </si>
  <si>
    <t xml:space="preserve"> Adeudos de Ejercicios Fiscales Anteriores (ADEFAS)</t>
  </si>
  <si>
    <t xml:space="preserve">Gasto Etiquetado </t>
  </si>
  <si>
    <t xml:space="preserve">Servicios Personales </t>
  </si>
  <si>
    <t xml:space="preserve">Materiales y Suministros </t>
  </si>
  <si>
    <t xml:space="preserve">Inversiones Financieras y Otras Provisiones </t>
  </si>
  <si>
    <r>
      <t xml:space="preserve">                              Fideicomiso de Desastres Naturales</t>
    </r>
    <r>
      <rPr>
        <b/>
        <sz val="11"/>
        <color indexed="8"/>
        <rFont val="Calibri"/>
        <family val="2"/>
      </rPr>
      <t xml:space="preserve"> (Informativo)</t>
    </r>
  </si>
  <si>
    <t xml:space="preserve">Total de Egresos </t>
  </si>
  <si>
    <t>Nota: Los formatos no se encuentran bloqueados para su buen manejo, las filas que no sean de su competencia manejarlas en ceros.</t>
  </si>
  <si>
    <t xml:space="preserve">Estado Analítico del Ejercicio del Presupuesto de Egresos Detallado - LDF 
Clasificación Administrativa 
2018
(PESOS) </t>
  </si>
  <si>
    <t>A. Dependencia o Unidad Administrativa 1</t>
  </si>
  <si>
    <t>B. Dependencia o Unidad Administrativa 2</t>
  </si>
  <si>
    <t>C. Dependencia o Unidad Administrativa 3</t>
  </si>
  <si>
    <t>D. Dependencia o Unidad Administrativa 4</t>
  </si>
  <si>
    <t>E. Dependencia o Unidad Administrativa 5</t>
  </si>
  <si>
    <t>F. Dependencia o Unidad Administrativa 6</t>
  </si>
  <si>
    <t>G. Dependencia o Unidad Administrativa 7</t>
  </si>
  <si>
    <t>H. Dependencia o Unidad Administrativa xx</t>
  </si>
  <si>
    <t>II. Gasto Etiquetado</t>
  </si>
  <si>
    <t>III. Total de Egresos (III = I + II)</t>
  </si>
  <si>
    <t xml:space="preserve">Estado Analítico del Ejercicio del Presupuesto de Egresos Detallado – LDF
Clasificación Funcional (Finalidad y Función)
2018
(PESOS) </t>
  </si>
  <si>
    <t xml:space="preserve">Gasto No Etiquetado </t>
  </si>
  <si>
    <t xml:space="preserve">Gobierno </t>
  </si>
  <si>
    <t xml:space="preserve"> Legislación</t>
  </si>
  <si>
    <t xml:space="preserve"> Justicia</t>
  </si>
  <si>
    <t xml:space="preserve"> Coordinación de la Política de Gobierno</t>
  </si>
  <si>
    <t xml:space="preserve"> Relaciones Exteriores</t>
  </si>
  <si>
    <t xml:space="preserve"> Asuntos Financieros y Hacendarios</t>
  </si>
  <si>
    <t xml:space="preserve"> Seguridad Nacional</t>
  </si>
  <si>
    <t xml:space="preserve"> Asuntos de Orden Público y de Seguridad Interior</t>
  </si>
  <si>
    <t xml:space="preserve">Desarrollo Social </t>
  </si>
  <si>
    <t xml:space="preserve"> Protección Ambiental</t>
  </si>
  <si>
    <t xml:space="preserve"> Vivienda y Servicios a la Comunidad</t>
  </si>
  <si>
    <t xml:space="preserve"> Salud</t>
  </si>
  <si>
    <t xml:space="preserve"> Recreación, Cultura y Otras Manifestaciones Sociales</t>
  </si>
  <si>
    <t xml:space="preserve"> Educación</t>
  </si>
  <si>
    <t xml:space="preserve"> Protección Social</t>
  </si>
  <si>
    <t xml:space="preserve"> Otros Asuntos Sociales</t>
  </si>
  <si>
    <t xml:space="preserve">Desarrollo Económico </t>
  </si>
  <si>
    <t xml:space="preserve"> Asuntos Económicos, Comerciales y Laborales en General</t>
  </si>
  <si>
    <t xml:space="preserve"> Agropecuaria, Silvicultura, Pesca y Caza</t>
  </si>
  <si>
    <t xml:space="preserve"> Combustibles y Energía</t>
  </si>
  <si>
    <t xml:space="preserve"> Minería, Manufacturas y Construcción</t>
  </si>
  <si>
    <t xml:space="preserve"> Transporte</t>
  </si>
  <si>
    <t xml:space="preserve"> Comunicaciones</t>
  </si>
  <si>
    <t xml:space="preserve"> Turismo</t>
  </si>
  <si>
    <t xml:space="preserve"> Ciencia, Tecnología e Innovación</t>
  </si>
  <si>
    <t xml:space="preserve"> Otras Industrias y Otros Asuntos Económicos</t>
  </si>
  <si>
    <t>Otras No Clasificadas en Funciones Anteriores</t>
  </si>
  <si>
    <t xml:space="preserve"> Transacciones de la Deuda Publica / Costo Financiero de la Deuda</t>
  </si>
  <si>
    <t>Transferencias, Participaciones y Aportaciones Entre Diferentes Niveles y Ordenes de Gobierno</t>
  </si>
  <si>
    <t xml:space="preserve"> Saneamiento del Sistema Financiero</t>
  </si>
  <si>
    <t xml:space="preserve"> Adeudos de Ejercicios Fiscales Anteriores</t>
  </si>
  <si>
    <t xml:space="preserve">Otras No Clasificadas en Funciones Anteriores </t>
  </si>
  <si>
    <t xml:space="preserve"> Transferencias, Participaciones y Aportaciones Entre Diferentes Niveles y Ordenes de Gobierno</t>
  </si>
  <si>
    <t>Estado Analítico del Ejercicio del Presupuesto de Egresos Detallado - LDF 
Clasificación de Servicios Personales por Categoría 
2018
(PESOS)</t>
  </si>
  <si>
    <t xml:space="preserve"> Personal Administrativo y de Servicio Público</t>
  </si>
  <si>
    <t xml:space="preserve"> Magisterio</t>
  </si>
  <si>
    <t xml:space="preserve"> Servicios de Salud </t>
  </si>
  <si>
    <t xml:space="preserve"> Personal Administrativo</t>
  </si>
  <si>
    <t xml:space="preserve"> Personal Médico, Paramédico y afín</t>
  </si>
  <si>
    <t>Seguridad Pública</t>
  </si>
  <si>
    <t xml:space="preserve">Gastos asociados a la implementación de nuevas leyes federales o reformas a las mismas  </t>
  </si>
  <si>
    <t xml:space="preserve"> Nombre del Programa o Ley 1</t>
  </si>
  <si>
    <t xml:space="preserve"> Nombre del Programa o Ley 2</t>
  </si>
  <si>
    <t>Sentencias laborales definitivas</t>
  </si>
  <si>
    <t>Personal Administrativo y de Servicio Público</t>
  </si>
  <si>
    <t>Magisterio</t>
  </si>
  <si>
    <t>Servicios de Salud</t>
  </si>
  <si>
    <t xml:space="preserve">Gastos asociados a la implementación de nuevas leyes federales o reformas a las mismas </t>
  </si>
  <si>
    <t xml:space="preserve">Total del Gasto en Servicios Personales      </t>
  </si>
  <si>
    <t xml:space="preserve">PRESIDENTE MUNICIPAL </t>
  </si>
  <si>
    <t>PLANTILLA DE PERSONAL DE CARÁCTER PERMANENTE 2018</t>
  </si>
  <si>
    <t xml:space="preserve">NOMBRE DE LA PLAZA </t>
  </si>
  <si>
    <t xml:space="preserve">PROGRAMA PRESUPUESTARIO </t>
  </si>
  <si>
    <t>ADSCRIPCION DE LA PLAZA</t>
  </si>
  <si>
    <t>NO. DE PLAZAS</t>
  </si>
  <si>
    <t xml:space="preserve">MESES </t>
  </si>
  <si>
    <t xml:space="preserve">SUELDO BASE </t>
  </si>
  <si>
    <t xml:space="preserve">PRIMAS POR AÑOS DE SERVIDORES EFECTIVOS PRESTADOS </t>
  </si>
  <si>
    <t>PRIMA VACACIONAL</t>
  </si>
  <si>
    <t>GRATIFICACION DE FIN DE AÑO (AGUINALDO) PARTIDA 1322</t>
  </si>
  <si>
    <t xml:space="preserve">HORAS EXTRAORDINARIAS </t>
  </si>
  <si>
    <t>COMPENSACIONES (ESTIMULO AL SERVIDOR PUBLICO) PARTIDA 1715</t>
  </si>
  <si>
    <t xml:space="preserve">1611                           IMPACTO AL SALARIO EN EL TRANSCURSO DEL AÑO </t>
  </si>
  <si>
    <t xml:space="preserve">COSTO ANUAL DE LA PLAZA SIN IMPACTO AL SALARIO </t>
  </si>
  <si>
    <t xml:space="preserve">COSTO ANUAL DE LA PLAZA CON IMPACTO AL SALARIO </t>
  </si>
  <si>
    <t xml:space="preserve">Distribución en POAS </t>
  </si>
  <si>
    <t>MENSUAL</t>
  </si>
  <si>
    <t xml:space="preserve">QUINCENAL </t>
  </si>
  <si>
    <t xml:space="preserve">GOBERNACION </t>
  </si>
  <si>
    <t>programación 1</t>
  </si>
  <si>
    <t>AUXILIAR ADMINISTRATIVO</t>
  </si>
  <si>
    <t>SINDICO</t>
  </si>
  <si>
    <t xml:space="preserve">SECRETARIA </t>
  </si>
  <si>
    <t>SECRETARIO GENERAL</t>
  </si>
  <si>
    <t>ARCHIVISTA</t>
  </si>
  <si>
    <t>programación 3</t>
  </si>
  <si>
    <t>REGIDOR 1</t>
  </si>
  <si>
    <t>REGIDOR 2</t>
  </si>
  <si>
    <t>REGIDOR 3</t>
  </si>
  <si>
    <t>REGIDOR 4</t>
  </si>
  <si>
    <t>REGIDOR 5</t>
  </si>
  <si>
    <t>REGIDOR 6</t>
  </si>
  <si>
    <t>REGIDOR 7</t>
  </si>
  <si>
    <t>REGIDOR 8</t>
  </si>
  <si>
    <t>REGIDOR 9</t>
  </si>
  <si>
    <t>OFICIAL MAYOR ADMINISTRATIVO</t>
  </si>
  <si>
    <t>SECRETARIA</t>
  </si>
  <si>
    <t xml:space="preserve">DIRECTOR DE EDUCACION, CULTURA Y DEPORTES </t>
  </si>
  <si>
    <t xml:space="preserve">VELADOR </t>
  </si>
  <si>
    <t>DIRECTOR DEL JUZGADO MUNICIPAL</t>
  </si>
  <si>
    <t xml:space="preserve">DIRECTOR DE REGISTRO CIVIL </t>
  </si>
  <si>
    <t xml:space="preserve">DIRECTOR DE DESARROLLO SOCIAL </t>
  </si>
  <si>
    <t>DIRECTOR DEL JURIDICO</t>
  </si>
  <si>
    <t>DIRECTOR DE COMUNICACIÓN SOCIAL Y PARTICIPACION CIUDADANA</t>
  </si>
  <si>
    <t xml:space="preserve">DIRECTOR DE LA UNIDAD DE TRANSPARENCIA </t>
  </si>
  <si>
    <t xml:space="preserve">COORDINADOR  </t>
  </si>
  <si>
    <t>AUXILIAR DE INFORMATICA</t>
  </si>
  <si>
    <t>ENCARGADO DE HACIENDA MUNICIPAL</t>
  </si>
  <si>
    <t xml:space="preserve">HACIENDA MUNICIPAL </t>
  </si>
  <si>
    <t>programación  2</t>
  </si>
  <si>
    <t>AUXILIAR DE EGRESOS 1</t>
  </si>
  <si>
    <t>AUXILIAR DE EGRESOS 2</t>
  </si>
  <si>
    <t>AUXILIAR DE INGRESOS 1</t>
  </si>
  <si>
    <t>AUXILIAR DE INGRESOS 2</t>
  </si>
  <si>
    <t xml:space="preserve">DIRECTOR DE CATASTRO </t>
  </si>
  <si>
    <t>CONTRALOR</t>
  </si>
  <si>
    <t xml:space="preserve">DIRECTOR DE PADRON Y LICENCIAS </t>
  </si>
  <si>
    <t xml:space="preserve">INSPECTOR DE PADRON Y LICENCIAS </t>
  </si>
  <si>
    <t>DIRECTOR DE OBRAS PUBLICAS</t>
  </si>
  <si>
    <t xml:space="preserve">OBRAS PUBLICAS </t>
  </si>
  <si>
    <t>SUPERVISOR DE OBRA</t>
  </si>
  <si>
    <t>EMPEDRADOR</t>
  </si>
  <si>
    <t xml:space="preserve">ALBAÑIL </t>
  </si>
  <si>
    <t>DIRECTOR DE AGUA POTABLE</t>
  </si>
  <si>
    <t xml:space="preserve">SERVICIOS PUBLICOS </t>
  </si>
  <si>
    <t xml:space="preserve">AUXILIAR DE AGUA POTABLE A </t>
  </si>
  <si>
    <t>AUXILIAR DE AGUA POTABLE B</t>
  </si>
  <si>
    <t>AUXILIAR DE AGUA POTABLE C</t>
  </si>
  <si>
    <t>AUXILIAR DE AGUA POTABLE D</t>
  </si>
  <si>
    <t>AUXILIAR DE AGUA POPTABLE D</t>
  </si>
  <si>
    <t>OPERADOR DE PIPA</t>
  </si>
  <si>
    <t>AUXILIAR DE PLANTA DE TRATAMIENTO</t>
  </si>
  <si>
    <t>DIRECTOR DE DESARROLLO RURAL</t>
  </si>
  <si>
    <t>COORDINADOR</t>
  </si>
  <si>
    <t>PROYECTOS AGROPECUARIOS</t>
  </si>
  <si>
    <t xml:space="preserve">DIRECTOR DEL INSTITUTO DE LA MUJER Y DE LA JUVENTUD </t>
  </si>
  <si>
    <t xml:space="preserve">DIRECTOR DE ECOLOGIA, PROMOCION ECONOMICA Y TURISMO </t>
  </si>
  <si>
    <t>INSPECTOR DE ECOLOGIA</t>
  </si>
  <si>
    <t xml:space="preserve">ECOLOGIA </t>
  </si>
  <si>
    <t>ECO GUARDIAS</t>
  </si>
  <si>
    <t>PROMOTOR TURISTICO</t>
  </si>
  <si>
    <t>MEDICO</t>
  </si>
  <si>
    <t xml:space="preserve">SERVICIOS MEDICOS </t>
  </si>
  <si>
    <t>programación 4</t>
  </si>
  <si>
    <t>COORDINADOR DE PARAMEDICO</t>
  </si>
  <si>
    <t>PARAMEDICO</t>
  </si>
  <si>
    <t>PARAMEDICO MOTORIZADO</t>
  </si>
  <si>
    <t xml:space="preserve">ENFERMERA </t>
  </si>
  <si>
    <t xml:space="preserve">DIRECTOR DE SERVICIOS GENERALES </t>
  </si>
  <si>
    <t>CHOFER A</t>
  </si>
  <si>
    <t xml:space="preserve">CHOFER A </t>
  </si>
  <si>
    <t>CHOFER B</t>
  </si>
  <si>
    <t>CHOFER C</t>
  </si>
  <si>
    <t>MECANICO</t>
  </si>
  <si>
    <t>INSPECTOR DE ASEO PUBLICO</t>
  </si>
  <si>
    <t>AUXILIAR DE ASEO PUBLICO A</t>
  </si>
  <si>
    <t>AUXILIAR DE ASEO PUBLICO C</t>
  </si>
  <si>
    <t>AUXILIAR DE ASEO PUBLICO B</t>
  </si>
  <si>
    <t>AUXILIAR DE ALUMBRADO PUBLICO</t>
  </si>
  <si>
    <t>SUPERVISOR DE PARQUES Y JARDINES</t>
  </si>
  <si>
    <t>AUXILIAR DE PARQUES Y JARDINES A</t>
  </si>
  <si>
    <t>AUXILIAR DE PARQUES Y JARDINES B</t>
  </si>
  <si>
    <t>AUXILIAR DE PARQUES Y JARDINES C</t>
  </si>
  <si>
    <t>AUXILIAR DE PARQUES Y JARDINES D</t>
  </si>
  <si>
    <t>MANTENIMIENTO DE PANTEONES</t>
  </si>
  <si>
    <t xml:space="preserve">MANTENIMIENTO DE UNIDAD DEPORTIVA </t>
  </si>
  <si>
    <t>INTENDENTE A</t>
  </si>
  <si>
    <t>INTENDENTE B</t>
  </si>
  <si>
    <t>INTENDENTE C</t>
  </si>
  <si>
    <t>INTENDENTE D</t>
  </si>
  <si>
    <t xml:space="preserve">INSPECTOR DE GANADERIA </t>
  </si>
  <si>
    <t>COMISARIO</t>
  </si>
  <si>
    <t xml:space="preserve">SEGURIDAD PUBLICA </t>
  </si>
  <si>
    <t>POLICIA SEGUNDO</t>
  </si>
  <si>
    <t>POLICIA TERCERO</t>
  </si>
  <si>
    <t xml:space="preserve">POLICIA </t>
  </si>
  <si>
    <t>VIGILANTE</t>
  </si>
  <si>
    <t xml:space="preserve">DIRECTOR DE PROTECCION CIVIL </t>
  </si>
  <si>
    <t>PROTECCION CIVIL</t>
  </si>
  <si>
    <t xml:space="preserve">COORDINADOR DE BOMBEROS </t>
  </si>
  <si>
    <t>OFICIAL</t>
  </si>
  <si>
    <t>programación 5</t>
  </si>
  <si>
    <t>AGENTE DE VIALIDAD</t>
  </si>
  <si>
    <t xml:space="preserve">NOTA: SE HACE EL COMENTARIO, DEBIDO A LA INFLACION ANUAL DEL 4%, SE PROPONE HACER EL AUMENTO DE LO ANTERIOR AL IMPORTE DEL SULDO DEL PERSONAL DEL H. AYUNTAMIENTO DE JUANACATLAN, JALISCO. </t>
  </si>
  <si>
    <t>NUMERO DE PLAZA</t>
  </si>
  <si>
    <t>FORTA</t>
  </si>
  <si>
    <t>VIALIDAD Y TRANSITO</t>
  </si>
  <si>
    <t xml:space="preserve">TALLERISTAS </t>
  </si>
  <si>
    <t>EVENTUALES</t>
  </si>
  <si>
    <t xml:space="preserve">Municipio:  JUANACATLAN  </t>
  </si>
  <si>
    <t>OBEJETIVO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</si>
</sst>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0"/>
    <numFmt numFmtId="165" formatCode="0000"/>
    <numFmt numFmtId="166" formatCode="_-[$€]* #,##0.00_-;\-[$€]* #,##0.00_-;_-[$€]* &quot;-&quot;??_-;_-@_-"/>
    <numFmt numFmtId="167" formatCode="_-&quot;$&quot;* #,##0_-;\-&quot;$&quot;* #,##0_-;_-&quot;$&quot;* &quot;-&quot;??_-;_-@_-"/>
    <numFmt numFmtId="168" formatCode="0_ ;\-0\ "/>
    <numFmt numFmtId="169" formatCode="#,##0_ ;\-#,##0\ "/>
    <numFmt numFmtId="170" formatCode="0."/>
  </numFmts>
  <fonts count="71" x14ac:knownFonts="1">
    <font>
      <sz val="11"/>
      <color theme="1"/>
      <name val="Calibri"/>
      <family val="2"/>
      <scheme val="minor"/>
    </font>
    <font>
      <sz val="11"/>
      <color indexed="8"/>
      <name val="Calibri"/>
      <family val="2"/>
    </font>
    <font>
      <sz val="10"/>
      <name val="Arial"/>
      <family val="2"/>
    </font>
    <font>
      <sz val="10"/>
      <color indexed="81"/>
      <name val="Tahoma"/>
      <family val="2"/>
    </font>
    <font>
      <b/>
      <sz val="10"/>
      <color indexed="81"/>
      <name val="Tahoma"/>
      <family val="2"/>
    </font>
    <font>
      <b/>
      <sz val="12"/>
      <color indexed="81"/>
      <name val="Arial"/>
      <family val="2"/>
    </font>
    <font>
      <b/>
      <sz val="8"/>
      <color indexed="81"/>
      <name val="Tahoma"/>
      <family val="2"/>
    </font>
    <font>
      <sz val="8"/>
      <color indexed="81"/>
      <name val="Tahoma"/>
      <family val="2"/>
    </font>
    <font>
      <b/>
      <sz val="11"/>
      <name val="Calibri"/>
      <family val="2"/>
    </font>
    <font>
      <b/>
      <sz val="11"/>
      <color indexed="8"/>
      <name val="Calibri"/>
      <family val="2"/>
    </font>
    <font>
      <sz val="11"/>
      <color indexed="8"/>
      <name val="Calibri"/>
      <family val="2"/>
    </font>
    <font>
      <sz val="12"/>
      <color indexed="81"/>
      <name val="Arial"/>
      <family val="2"/>
    </font>
    <font>
      <sz val="8"/>
      <color indexed="81"/>
      <name val="Arial"/>
      <family val="2"/>
    </font>
    <font>
      <b/>
      <sz val="9"/>
      <color indexed="81"/>
      <name val="Tahoma"/>
      <family val="2"/>
    </font>
    <font>
      <b/>
      <sz val="11"/>
      <color indexed="81"/>
      <name val="Tahoma"/>
      <family val="2"/>
    </font>
    <font>
      <sz val="11"/>
      <color indexed="81"/>
      <name val="Tahoma"/>
      <family val="2"/>
    </font>
    <font>
      <b/>
      <sz val="8"/>
      <color indexed="81"/>
      <name val="Arial"/>
      <family val="2"/>
    </font>
    <font>
      <b/>
      <sz val="14"/>
      <color indexed="9"/>
      <name val="Calibri"/>
      <family val="2"/>
    </font>
    <font>
      <sz val="14"/>
      <color indexed="9"/>
      <name val="Calibri"/>
      <family val="2"/>
    </font>
    <font>
      <b/>
      <u/>
      <sz val="11"/>
      <color indexed="81"/>
      <name val="Tahoma"/>
      <family val="2"/>
    </font>
    <font>
      <sz val="11"/>
      <color indexed="9"/>
      <name val="Calibri"/>
      <family val="2"/>
    </font>
    <font>
      <b/>
      <sz val="18"/>
      <color indexed="62"/>
      <name val="Cambria"/>
      <family val="2"/>
    </font>
    <font>
      <b/>
      <u/>
      <sz val="10"/>
      <color indexed="81"/>
      <name val="Tahoma"/>
      <family val="2"/>
    </font>
    <font>
      <sz val="10"/>
      <name val="Arial"/>
      <family val="2"/>
    </font>
    <font>
      <sz val="9"/>
      <color indexed="81"/>
      <name val="Tahoma"/>
      <family val="2"/>
    </font>
    <font>
      <b/>
      <u/>
      <sz val="9"/>
      <color indexed="81"/>
      <name val="Tahoma"/>
      <family val="2"/>
    </font>
    <font>
      <b/>
      <i/>
      <sz val="10"/>
      <color indexed="81"/>
      <name val="Tahoma"/>
      <family val="2"/>
    </font>
    <font>
      <u/>
      <sz val="10"/>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2"/>
      <name val="Calibri"/>
      <family val="2"/>
      <scheme val="minor"/>
    </font>
    <font>
      <b/>
      <sz val="12"/>
      <color theme="1"/>
      <name val="Calibri"/>
      <family val="2"/>
      <scheme val="minor"/>
    </font>
    <font>
      <b/>
      <sz val="10"/>
      <color theme="1"/>
      <name val="Calibri"/>
      <family val="2"/>
      <scheme val="minor"/>
    </font>
    <font>
      <b/>
      <sz val="18"/>
      <color theme="0"/>
      <name val="Calibri"/>
      <family val="2"/>
      <scheme val="minor"/>
    </font>
    <font>
      <sz val="14"/>
      <color theme="1"/>
      <name val="Calibri"/>
      <family val="2"/>
      <scheme val="minor"/>
    </font>
    <font>
      <b/>
      <sz val="14"/>
      <color theme="1"/>
      <name val="Calibri"/>
      <family val="2"/>
      <scheme val="minor"/>
    </font>
    <font>
      <b/>
      <sz val="16"/>
      <color theme="0" tint="-4.9989318521683403E-2"/>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0"/>
      <color indexed="8"/>
      <name val="Calibri"/>
      <family val="2"/>
      <scheme val="minor"/>
    </font>
    <font>
      <b/>
      <sz val="10"/>
      <color indexed="8"/>
      <name val="Calibri"/>
      <family val="2"/>
      <scheme val="minor"/>
    </font>
    <font>
      <b/>
      <sz val="11"/>
      <color indexed="8"/>
      <name val="Calibri"/>
      <family val="2"/>
      <scheme val="minor"/>
    </font>
    <font>
      <sz val="9"/>
      <color indexed="8"/>
      <name val="Calibri"/>
      <family val="2"/>
      <scheme val="minor"/>
    </font>
    <font>
      <b/>
      <sz val="10"/>
      <color theme="0"/>
      <name val="Calibri"/>
      <family val="2"/>
      <scheme val="minor"/>
    </font>
    <font>
      <b/>
      <sz val="12"/>
      <name val="Calibri"/>
      <family val="2"/>
      <scheme val="minor"/>
    </font>
    <font>
      <sz val="10"/>
      <color theme="0"/>
      <name val="Calibri"/>
      <family val="2"/>
      <scheme val="minor"/>
    </font>
    <font>
      <b/>
      <i/>
      <sz val="10"/>
      <color theme="0"/>
      <name val="Calibri"/>
      <family val="2"/>
      <scheme val="minor"/>
    </font>
    <font>
      <b/>
      <sz val="12"/>
      <color theme="0"/>
      <name val="Calibri"/>
      <family val="2"/>
      <scheme val="minor"/>
    </font>
    <font>
      <b/>
      <i/>
      <sz val="12"/>
      <color theme="0"/>
      <name val="Calibri"/>
      <family val="2"/>
      <scheme val="minor"/>
    </font>
    <font>
      <b/>
      <i/>
      <sz val="11"/>
      <color theme="0"/>
      <name val="Calibri"/>
      <family val="2"/>
      <scheme val="minor"/>
    </font>
    <font>
      <b/>
      <sz val="16"/>
      <color theme="0"/>
      <name val="Calibri"/>
      <family val="2"/>
      <scheme val="minor"/>
    </font>
    <font>
      <sz val="11"/>
      <name val="Calibri"/>
      <family val="2"/>
      <scheme val="minor"/>
    </font>
    <font>
      <b/>
      <sz val="11"/>
      <color theme="0"/>
      <name val="Calibri"/>
      <family val="2"/>
    </font>
    <font>
      <b/>
      <sz val="14"/>
      <color theme="0"/>
      <name val="Calibri"/>
      <family val="2"/>
      <scheme val="minor"/>
    </font>
    <font>
      <b/>
      <sz val="10"/>
      <name val="Calibri"/>
      <family val="2"/>
      <scheme val="minor"/>
    </font>
    <font>
      <sz val="16"/>
      <color theme="1"/>
      <name val="Calibri"/>
      <family val="2"/>
      <scheme val="minor"/>
    </font>
    <font>
      <b/>
      <sz val="20"/>
      <color theme="1"/>
      <name val="Calibri"/>
      <family val="2"/>
      <scheme val="minor"/>
    </font>
    <font>
      <b/>
      <sz val="12"/>
      <color theme="0"/>
      <name val="Calibri"/>
      <family val="2"/>
    </font>
    <font>
      <b/>
      <sz val="14"/>
      <name val="Calibri"/>
      <family val="2"/>
      <scheme val="minor"/>
    </font>
    <font>
      <sz val="10"/>
      <color theme="1"/>
      <name val="Arial"/>
      <family val="2"/>
    </font>
    <font>
      <b/>
      <sz val="10"/>
      <color theme="1"/>
      <name val="Arial"/>
      <family val="2"/>
    </font>
    <font>
      <b/>
      <sz val="10"/>
      <name val="Arial"/>
      <family val="2"/>
    </font>
    <font>
      <b/>
      <sz val="11"/>
      <color rgb="FFFF0000"/>
      <name val="Calibri"/>
      <family val="2"/>
      <scheme val="minor"/>
    </font>
    <font>
      <b/>
      <sz val="11"/>
      <color rgb="FF000000"/>
      <name val="Arial"/>
      <family val="2"/>
    </font>
    <font>
      <sz val="11"/>
      <color theme="1"/>
      <name val="Arial"/>
      <family val="2"/>
    </font>
  </fonts>
  <fills count="27">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65"/>
        <bgColor indexed="64"/>
      </patternFill>
    </fill>
    <fill>
      <patternFill patternType="solid">
        <fgColor theme="0"/>
        <bgColor indexed="64"/>
      </patternFill>
    </fill>
    <fill>
      <patternFill patternType="solid">
        <fgColor rgb="FFFFF2D4"/>
        <bgColor indexed="64"/>
      </patternFill>
    </fill>
    <fill>
      <patternFill patternType="solid">
        <fgColor rgb="FF0DFFEE"/>
        <bgColor indexed="64"/>
      </patternFill>
    </fill>
    <fill>
      <patternFill patternType="solid">
        <fgColor rgb="FF00C4BF"/>
        <bgColor indexed="64"/>
      </patternFill>
    </fill>
    <fill>
      <patternFill patternType="solid">
        <fgColor rgb="FFFFE6CB"/>
        <bgColor indexed="64"/>
      </patternFill>
    </fill>
    <fill>
      <patternFill patternType="solid">
        <fgColor theme="9" tint="0.39997558519241921"/>
        <bgColor indexed="64"/>
      </patternFill>
    </fill>
    <fill>
      <patternFill patternType="solid">
        <fgColor rgb="FF00A79D"/>
        <bgColor indexed="64"/>
      </patternFill>
    </fill>
    <fill>
      <patternFill patternType="solid">
        <fgColor rgb="FF00736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patternFill>
    </fill>
    <fill>
      <patternFill patternType="solid">
        <fgColor theme="9"/>
      </patternFill>
    </fill>
    <fill>
      <patternFill patternType="solid">
        <fgColor theme="9" tint="0.59999389629810485"/>
        <bgColor indexed="65"/>
      </patternFill>
    </fill>
  </fills>
  <borders count="17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style="thin">
        <color rgb="FF92D050"/>
      </bottom>
      <diagonal/>
    </border>
    <border>
      <left style="thin">
        <color theme="6"/>
      </left>
      <right style="thin">
        <color theme="6"/>
      </right>
      <top style="thin">
        <color theme="6"/>
      </top>
      <bottom style="thin">
        <color theme="6"/>
      </bottom>
      <diagonal/>
    </border>
    <border>
      <left style="thin">
        <color indexed="64"/>
      </left>
      <right style="thin">
        <color rgb="FF92D050"/>
      </right>
      <top style="thin">
        <color rgb="FF92D050"/>
      </top>
      <bottom style="thin">
        <color rgb="FF92D050"/>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indexed="64"/>
      </left>
      <right style="thin">
        <color rgb="FF92D050"/>
      </right>
      <top/>
      <bottom style="thin">
        <color rgb="FF92D050"/>
      </bottom>
      <diagonal/>
    </border>
    <border>
      <left style="thin">
        <color indexed="64"/>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thin">
        <color indexed="64"/>
      </right>
      <top style="thin">
        <color rgb="FF92D050"/>
      </top>
      <bottom style="thin">
        <color rgb="FF92D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theme="4" tint="0.79998168889431442"/>
      </right>
      <top/>
      <bottom style="thin">
        <color theme="4" tint="0.7999816888943144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thin">
        <color theme="4" tint="0.79992065187536243"/>
      </top>
      <bottom style="thin">
        <color theme="4" tint="0.79992065187536243"/>
      </bottom>
      <diagonal/>
    </border>
    <border>
      <left style="medium">
        <color theme="0" tint="-0.499984740745262"/>
      </left>
      <right/>
      <top/>
      <bottom/>
      <diagonal/>
    </border>
    <border>
      <left/>
      <right/>
      <top/>
      <bottom style="medium">
        <color theme="0" tint="-0.499984740745262"/>
      </bottom>
      <diagonal/>
    </border>
    <border>
      <left/>
      <right/>
      <top style="medium">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indexed="64"/>
      </top>
      <bottom style="thin">
        <color rgb="FF92D050"/>
      </bottom>
      <diagonal/>
    </border>
    <border>
      <left style="thin">
        <color rgb="FF92D050"/>
      </left>
      <right style="thin">
        <color rgb="FF92D050"/>
      </right>
      <top style="thin">
        <color rgb="FF92D050"/>
      </top>
      <bottom style="thin">
        <color rgb="FF009900"/>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style="thin">
        <color rgb="FF92D050"/>
      </right>
      <top style="thin">
        <color indexed="64"/>
      </top>
      <bottom style="thin">
        <color rgb="FF92D050"/>
      </bottom>
      <diagonal/>
    </border>
    <border>
      <left style="thin">
        <color rgb="FF92D050"/>
      </left>
      <right style="thin">
        <color indexed="64"/>
      </right>
      <top style="thin">
        <color indexed="64"/>
      </top>
      <bottom style="thin">
        <color rgb="FF92D050"/>
      </bottom>
      <diagonal/>
    </border>
    <border>
      <left style="thin">
        <color rgb="FF92D050"/>
      </left>
      <right style="thin">
        <color rgb="FF92D050"/>
      </right>
      <top style="thin">
        <color rgb="FF92D050"/>
      </top>
      <bottom style="thin">
        <color indexed="64"/>
      </bottom>
      <diagonal/>
    </border>
    <border>
      <left style="thin">
        <color rgb="FF92D050"/>
      </left>
      <right style="thin">
        <color indexed="64"/>
      </right>
      <top style="thin">
        <color rgb="FF92D050"/>
      </top>
      <bottom style="thin">
        <color indexed="64"/>
      </bottom>
      <diagonal/>
    </border>
    <border>
      <left style="thin">
        <color indexed="64"/>
      </left>
      <right style="thin">
        <color theme="4" tint="0.79992065187536243"/>
      </right>
      <top/>
      <bottom/>
      <diagonal/>
    </border>
    <border>
      <left style="thin">
        <color theme="4" tint="0.79992065187536243"/>
      </left>
      <right style="thin">
        <color indexed="64"/>
      </right>
      <top/>
      <bottom/>
      <diagonal/>
    </border>
    <border>
      <left style="thin">
        <color indexed="64"/>
      </left>
      <right style="thin">
        <color theme="4" tint="0.79992065187536243"/>
      </right>
      <top style="thin">
        <color indexed="64"/>
      </top>
      <bottom style="thin">
        <color indexed="64"/>
      </bottom>
      <diagonal/>
    </border>
    <border>
      <left style="thin">
        <color theme="4" tint="0.79992065187536243"/>
      </left>
      <right style="thin">
        <color indexed="64"/>
      </right>
      <top style="thin">
        <color indexed="64"/>
      </top>
      <bottom style="thin">
        <color indexed="64"/>
      </bottom>
      <diagonal/>
    </border>
    <border>
      <left style="thin">
        <color rgb="FF92D050"/>
      </left>
      <right style="thin">
        <color indexed="64"/>
      </right>
      <top style="thin">
        <color rgb="FF92D050"/>
      </top>
      <bottom/>
      <diagonal/>
    </border>
    <border>
      <left style="thin">
        <color rgb="FF92D050"/>
      </left>
      <right style="thin">
        <color indexed="64"/>
      </right>
      <top/>
      <bottom style="thin">
        <color rgb="FF92D050"/>
      </bottom>
      <diagonal/>
    </border>
    <border>
      <left style="thin">
        <color rgb="FF92D050"/>
      </left>
      <right style="thin">
        <color indexed="64"/>
      </right>
      <top style="thin">
        <color rgb="FF92D050"/>
      </top>
      <bottom style="thin">
        <color rgb="FF00A79D"/>
      </bottom>
      <diagonal/>
    </border>
    <border>
      <left style="thin">
        <color rgb="FF92D050"/>
      </left>
      <right style="thin">
        <color indexed="64"/>
      </right>
      <top style="thin">
        <color rgb="FF009900"/>
      </top>
      <bottom style="thin">
        <color rgb="FF009900"/>
      </bottom>
      <diagonal/>
    </border>
    <border>
      <left style="thin">
        <color rgb="FF92D050"/>
      </left>
      <right style="thin">
        <color indexed="64"/>
      </right>
      <top/>
      <bottom/>
      <diagonal/>
    </border>
    <border>
      <left style="thin">
        <color rgb="FF92D050"/>
      </left>
      <right style="thin">
        <color indexed="64"/>
      </right>
      <top style="thin">
        <color rgb="FF00A79D"/>
      </top>
      <bottom style="thin">
        <color indexed="64"/>
      </bottom>
      <diagonal/>
    </border>
    <border>
      <left/>
      <right style="thin">
        <color theme="4" tint="0.79998168889431442"/>
      </right>
      <top style="thin">
        <color theme="4" tint="0.79998168889431442"/>
      </top>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right style="medium">
        <color theme="0" tint="-0.499984740745262"/>
      </right>
      <top style="thin">
        <color theme="0" tint="-4.9989318521683403E-2"/>
      </top>
      <bottom style="thin">
        <color theme="0" tint="-4.9989318521683403E-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4" tint="0.79992065187536243"/>
      </top>
      <bottom style="medium">
        <color theme="0" tint="-0.499984740745262"/>
      </bottom>
      <diagonal/>
    </border>
    <border>
      <left style="thin">
        <color theme="0" tint="-4.9989318521683403E-2"/>
      </left>
      <right style="medium">
        <color theme="0" tint="-0.499984740745262"/>
      </right>
      <top style="thin">
        <color theme="0" tint="-0.499984740745262"/>
      </top>
      <bottom/>
      <diagonal/>
    </border>
    <border>
      <left style="thin">
        <color theme="0" tint="-4.9989318521683403E-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theme="0" tint="-0.499984740745262"/>
      </top>
      <bottom/>
      <diagonal/>
    </border>
    <border>
      <left/>
      <right/>
      <top/>
      <bottom style="thin">
        <color theme="6"/>
      </bottom>
      <diagonal/>
    </border>
    <border>
      <left style="thin">
        <color indexed="64"/>
      </left>
      <right style="thin">
        <color rgb="FF92D050"/>
      </right>
      <top style="thin">
        <color rgb="FF92D050"/>
      </top>
      <bottom style="thin">
        <color indexed="64"/>
      </bottom>
      <diagonal/>
    </border>
    <border>
      <left/>
      <right/>
      <top style="thin">
        <color theme="6"/>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style="thin">
        <color theme="0"/>
      </left>
      <right style="thin">
        <color theme="0"/>
      </right>
      <top style="thin">
        <color indexed="64"/>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style="medium">
        <color theme="0"/>
      </left>
      <right/>
      <top style="medium">
        <color theme="0"/>
      </top>
      <bottom/>
      <diagonal/>
    </border>
    <border>
      <left/>
      <right/>
      <top style="medium">
        <color theme="0"/>
      </top>
      <bottom/>
      <diagonal/>
    </border>
    <border>
      <left style="thin">
        <color theme="4" tint="0.79989013336588644"/>
      </left>
      <right/>
      <top/>
      <bottom style="thin">
        <color theme="4" tint="0.79989013336588644"/>
      </bottom>
      <diagonal/>
    </border>
    <border>
      <left style="thin">
        <color theme="4" tint="0.79989013336588644"/>
      </left>
      <right/>
      <top style="thin">
        <color theme="4" tint="0.79989013336588644"/>
      </top>
      <bottom/>
      <diagonal/>
    </border>
    <border>
      <left style="thin">
        <color theme="0" tint="-4.9989318521683403E-2"/>
      </left>
      <right/>
      <top/>
      <bottom/>
      <diagonal/>
    </border>
    <border>
      <left style="thin">
        <color theme="0" tint="-4.9989318521683403E-2"/>
      </left>
      <right style="thin">
        <color theme="0" tint="-4.9989318521683403E-2"/>
      </right>
      <top/>
      <bottom/>
      <diagonal/>
    </border>
    <border>
      <left style="thin">
        <color theme="0"/>
      </left>
      <right/>
      <top/>
      <bottom/>
      <diagonal/>
    </border>
    <border>
      <left/>
      <right style="thin">
        <color theme="4" tint="0.79989013336588644"/>
      </right>
      <top/>
      <bottom/>
      <diagonal/>
    </border>
    <border>
      <left style="thin">
        <color theme="4" tint="0.79989013336588644"/>
      </left>
      <right style="thin">
        <color theme="4" tint="0.79989013336588644"/>
      </right>
      <top/>
      <bottom style="thin">
        <color theme="4" tint="0.79989013336588644"/>
      </bottom>
      <diagonal/>
    </border>
    <border>
      <left/>
      <right style="thin">
        <color theme="4" tint="0.79989013336588644"/>
      </right>
      <top style="thin">
        <color theme="4" tint="0.79989013336588644"/>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4" tint="0.79989013336588644"/>
      </left>
      <right style="thin">
        <color theme="4" tint="0.79989013336588644"/>
      </right>
      <top style="thin">
        <color theme="4" tint="0.79989013336588644"/>
      </top>
      <bottom/>
      <diagonal/>
    </border>
    <border>
      <left style="thin">
        <color theme="4" tint="0.79989013336588644"/>
      </left>
      <right/>
      <top/>
      <bottom/>
      <diagonal/>
    </border>
    <border>
      <left style="medium">
        <color theme="0" tint="-0.499984740745262"/>
      </left>
      <right style="thin">
        <color theme="4" tint="0.79989013336588644"/>
      </right>
      <top/>
      <bottom style="thin">
        <color theme="4" tint="0.79989013336588644"/>
      </bottom>
      <diagonal/>
    </border>
    <border>
      <left style="medium">
        <color theme="0" tint="-0.499984740745262"/>
      </left>
      <right style="thin">
        <color theme="4" tint="0.79989013336588644"/>
      </right>
      <top style="thin">
        <color theme="4" tint="0.79989013336588644"/>
      </top>
      <bottom/>
      <diagonal/>
    </border>
    <border>
      <left style="thin">
        <color indexed="64"/>
      </left>
      <right style="thin">
        <color indexed="64"/>
      </right>
      <top style="thin">
        <color indexed="64"/>
      </top>
      <bottom style="thin">
        <color rgb="FF00736F"/>
      </bottom>
      <diagonal/>
    </border>
    <border>
      <left style="thin">
        <color indexed="64"/>
      </left>
      <right/>
      <top style="thin">
        <color rgb="FF00736F"/>
      </top>
      <bottom style="thin">
        <color indexed="64"/>
      </bottom>
      <diagonal/>
    </border>
    <border>
      <left/>
      <right/>
      <top style="thin">
        <color rgb="FF00736F"/>
      </top>
      <bottom style="thin">
        <color indexed="64"/>
      </bottom>
      <diagonal/>
    </border>
    <border>
      <left/>
      <right style="thin">
        <color indexed="64"/>
      </right>
      <top style="thin">
        <color rgb="FF00736F"/>
      </top>
      <bottom style="thin">
        <color indexed="64"/>
      </bottom>
      <diagonal/>
    </border>
    <border>
      <left style="thin">
        <color indexed="64"/>
      </left>
      <right/>
      <top style="thin">
        <color indexed="64"/>
      </top>
      <bottom style="thin">
        <color rgb="FF00736F"/>
      </bottom>
      <diagonal/>
    </border>
    <border>
      <left/>
      <right/>
      <top style="thin">
        <color indexed="64"/>
      </top>
      <bottom style="thin">
        <color rgb="FF00736F"/>
      </bottom>
      <diagonal/>
    </border>
    <border>
      <left/>
      <right style="thin">
        <color indexed="64"/>
      </right>
      <top style="thin">
        <color indexed="64"/>
      </top>
      <bottom style="thin">
        <color rgb="FF00736F"/>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style="thin">
        <color theme="0" tint="-4.9989318521683403E-2"/>
      </left>
      <right/>
      <top style="thin">
        <color theme="0" tint="-0.499984740745262"/>
      </top>
      <bottom/>
      <diagonal/>
    </border>
    <border>
      <left style="thin">
        <color theme="0" tint="-4.9989318521683403E-2"/>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double">
        <color indexed="64"/>
      </bottom>
      <diagonal/>
    </border>
    <border>
      <left/>
      <right style="medium">
        <color indexed="64"/>
      </right>
      <top/>
      <bottom style="medium">
        <color indexed="64"/>
      </bottom>
      <diagonal/>
    </border>
  </borders>
  <cellStyleXfs count="3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2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20" fillId="9"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20" fillId="8"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20" fillId="8"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20" fillId="6" borderId="0" applyNumberFormat="0" applyBorder="0" applyAlignment="0" applyProtection="0"/>
    <xf numFmtId="0" fontId="10" fillId="7" borderId="0" applyNumberFormat="0" applyBorder="0" applyAlignment="0" applyProtection="0"/>
    <xf numFmtId="0" fontId="10" fillId="12" borderId="0" applyNumberFormat="0" applyBorder="0" applyAlignment="0" applyProtection="0"/>
    <xf numFmtId="0" fontId="20" fillId="12" borderId="0" applyNumberFormat="0" applyBorder="0" applyAlignment="0" applyProtection="0"/>
    <xf numFmtId="166" fontId="2"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2" fillId="0" borderId="0"/>
    <xf numFmtId="0" fontId="28" fillId="0" borderId="0"/>
    <xf numFmtId="0" fontId="23" fillId="0" borderId="0"/>
    <xf numFmtId="9" fontId="28"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8" fillId="26" borderId="0" applyNumberFormat="0" applyBorder="0" applyAlignment="0" applyProtection="0"/>
    <xf numFmtId="0" fontId="2" fillId="0" borderId="0"/>
  </cellStyleXfs>
  <cellXfs count="987">
    <xf numFmtId="0" fontId="0" fillId="0" borderId="0" xfId="0"/>
    <xf numFmtId="0" fontId="0" fillId="0" borderId="0" xfId="0" applyFill="1"/>
    <xf numFmtId="0" fontId="32" fillId="0" borderId="0" xfId="0" applyFont="1"/>
    <xf numFmtId="0" fontId="33" fillId="0" borderId="0" xfId="0" applyFont="1"/>
    <xf numFmtId="0" fontId="33" fillId="0" borderId="0" xfId="0" applyFont="1" applyFill="1" applyProtection="1"/>
    <xf numFmtId="42" fontId="34" fillId="14" borderId="49" xfId="25" applyNumberFormat="1" applyFont="1" applyFill="1" applyBorder="1" applyAlignment="1" applyProtection="1">
      <alignment vertical="center"/>
      <protection locked="0"/>
    </xf>
    <xf numFmtId="42" fontId="34" fillId="0" borderId="49" xfId="25" applyNumberFormat="1" applyFont="1" applyFill="1" applyBorder="1" applyAlignment="1" applyProtection="1">
      <alignment vertical="center"/>
      <protection locked="0"/>
    </xf>
    <xf numFmtId="42" fontId="34" fillId="0" borderId="50" xfId="25" applyNumberFormat="1" applyFont="1" applyFill="1" applyBorder="1" applyAlignment="1" applyProtection="1">
      <alignment vertical="center"/>
      <protection locked="0"/>
    </xf>
    <xf numFmtId="0" fontId="33" fillId="0" borderId="0" xfId="0" applyFont="1" applyFill="1" applyAlignment="1" applyProtection="1">
      <alignment horizontal="center"/>
    </xf>
    <xf numFmtId="0" fontId="33" fillId="0" borderId="51" xfId="0" applyFont="1" applyFill="1" applyBorder="1" applyAlignment="1" applyProtection="1">
      <alignment horizontal="center" vertical="center"/>
    </xf>
    <xf numFmtId="0" fontId="33" fillId="0" borderId="51" xfId="0" applyFont="1" applyFill="1" applyBorder="1" applyAlignment="1" applyProtection="1">
      <alignment vertical="center" wrapText="1"/>
    </xf>
    <xf numFmtId="3" fontId="33" fillId="0" borderId="51" xfId="0" applyNumberFormat="1" applyFont="1" applyFill="1" applyBorder="1" applyAlignment="1" applyProtection="1">
      <alignment vertical="center"/>
    </xf>
    <xf numFmtId="10" fontId="33" fillId="0" borderId="51" xfId="0" applyNumberFormat="1" applyFont="1" applyFill="1" applyBorder="1" applyAlignment="1" applyProtection="1">
      <alignment horizontal="center" vertical="center"/>
    </xf>
    <xf numFmtId="0" fontId="33" fillId="0" borderId="51" xfId="0" applyFont="1" applyFill="1" applyBorder="1" applyAlignment="1" applyProtection="1">
      <alignment vertical="center"/>
    </xf>
    <xf numFmtId="41" fontId="33" fillId="0" borderId="51" xfId="0" applyNumberFormat="1" applyFont="1" applyFill="1" applyBorder="1" applyAlignment="1" applyProtection="1">
      <alignment vertical="center"/>
    </xf>
    <xf numFmtId="41" fontId="33" fillId="0" borderId="0" xfId="0" applyNumberFormat="1" applyFont="1" applyFill="1" applyProtection="1"/>
    <xf numFmtId="9" fontId="33" fillId="0" borderId="0" xfId="0" applyNumberFormat="1" applyFont="1" applyFill="1" applyAlignment="1" applyProtection="1">
      <alignment horizontal="center" vertical="center"/>
    </xf>
    <xf numFmtId="0" fontId="32" fillId="0" borderId="0" xfId="0" applyFont="1" applyFill="1" applyProtection="1"/>
    <xf numFmtId="42" fontId="35" fillId="14" borderId="49" xfId="25" applyNumberFormat="1" applyFont="1" applyFill="1" applyBorder="1" applyAlignment="1" applyProtection="1">
      <alignment vertical="center"/>
      <protection locked="0"/>
    </xf>
    <xf numFmtId="42" fontId="35" fillId="0" borderId="49" xfId="25" applyNumberFormat="1" applyFont="1" applyFill="1" applyBorder="1" applyAlignment="1" applyProtection="1">
      <alignment vertical="center"/>
      <protection locked="0"/>
    </xf>
    <xf numFmtId="0" fontId="35" fillId="0" borderId="0" xfId="0" applyFont="1" applyFill="1" applyBorder="1" applyAlignment="1">
      <alignment vertical="center" wrapText="1"/>
    </xf>
    <xf numFmtId="168" fontId="35" fillId="15" borderId="1" xfId="0" applyNumberFormat="1" applyFont="1" applyFill="1" applyBorder="1" applyAlignment="1">
      <alignment horizontal="center" vertical="center"/>
    </xf>
    <xf numFmtId="168" fontId="35" fillId="15" borderId="2" xfId="0" applyNumberFormat="1" applyFont="1" applyFill="1" applyBorder="1" applyAlignment="1">
      <alignment horizontal="center" vertical="center"/>
    </xf>
    <xf numFmtId="0" fontId="35" fillId="15" borderId="1" xfId="0" applyFont="1" applyFill="1" applyBorder="1" applyAlignment="1">
      <alignment horizontal="left" vertical="center" wrapText="1"/>
    </xf>
    <xf numFmtId="0" fontId="35" fillId="15" borderId="3" xfId="0" applyFont="1" applyFill="1" applyBorder="1" applyAlignment="1">
      <alignment horizontal="left" vertical="center" wrapText="1"/>
    </xf>
    <xf numFmtId="0" fontId="0" fillId="0" borderId="0" xfId="0" applyFont="1" applyFill="1" applyProtection="1"/>
    <xf numFmtId="0" fontId="36" fillId="0" borderId="0" xfId="0" applyFont="1" applyFill="1" applyAlignment="1" applyProtection="1"/>
    <xf numFmtId="0" fontId="0" fillId="0" borderId="0" xfId="0" applyFont="1" applyFill="1" applyAlignment="1" applyProtection="1">
      <alignment horizontal="center"/>
    </xf>
    <xf numFmtId="3" fontId="0" fillId="0" borderId="51" xfId="0" applyNumberFormat="1" applyFont="1" applyFill="1" applyBorder="1" applyAlignment="1" applyProtection="1">
      <alignment vertical="center"/>
    </xf>
    <xf numFmtId="10" fontId="0" fillId="0" borderId="51" xfId="0" applyNumberFormat="1" applyFont="1" applyFill="1" applyBorder="1" applyAlignment="1" applyProtection="1">
      <alignment horizontal="center" vertical="center"/>
    </xf>
    <xf numFmtId="0" fontId="31" fillId="0" borderId="0" xfId="0" applyFont="1" applyFill="1" applyAlignment="1" applyProtection="1">
      <alignment horizontal="center"/>
    </xf>
    <xf numFmtId="41" fontId="0" fillId="0" borderId="51" xfId="0" applyNumberFormat="1" applyFont="1" applyFill="1" applyBorder="1" applyAlignment="1" applyProtection="1">
      <alignment vertical="center"/>
    </xf>
    <xf numFmtId="41" fontId="0" fillId="0" borderId="0" xfId="0" applyNumberFormat="1" applyFont="1" applyFill="1" applyProtection="1"/>
    <xf numFmtId="9" fontId="0" fillId="0" borderId="0" xfId="0" applyNumberFormat="1" applyFont="1" applyFill="1" applyAlignment="1" applyProtection="1">
      <alignment horizontal="center" vertical="center"/>
    </xf>
    <xf numFmtId="41" fontId="33" fillId="0" borderId="0" xfId="0" applyNumberFormat="1" applyFont="1" applyAlignment="1">
      <alignment horizontal="right" vertical="center"/>
    </xf>
    <xf numFmtId="0" fontId="31" fillId="0" borderId="0" xfId="0" applyFont="1"/>
    <xf numFmtId="0" fontId="33" fillId="0" borderId="0" xfId="0" applyFont="1" applyFill="1" applyBorder="1" applyAlignment="1">
      <alignment horizontal="center" vertical="center"/>
    </xf>
    <xf numFmtId="0" fontId="33" fillId="0" borderId="0" xfId="0" applyFont="1" applyFill="1" applyBorder="1" applyAlignment="1">
      <alignment vertical="center" wrapText="1"/>
    </xf>
    <xf numFmtId="0" fontId="37" fillId="0" borderId="0" xfId="0" applyFont="1" applyFill="1" applyBorder="1" applyAlignment="1">
      <alignment vertical="center" wrapText="1"/>
    </xf>
    <xf numFmtId="0" fontId="0" fillId="0" borderId="0" xfId="0" applyFill="1" applyBorder="1"/>
    <xf numFmtId="0" fontId="32" fillId="0" borderId="0" xfId="0" applyFont="1" applyFill="1" applyAlignment="1">
      <alignment horizontal="justify" vertical="center" wrapText="1"/>
    </xf>
    <xf numFmtId="0" fontId="32" fillId="13" borderId="0" xfId="0" applyFont="1" applyFill="1"/>
    <xf numFmtId="164" fontId="32" fillId="0" borderId="0" xfId="0" applyNumberFormat="1" applyFont="1" applyFill="1" applyBorder="1" applyAlignment="1">
      <alignment horizontal="center" vertical="center"/>
    </xf>
    <xf numFmtId="0" fontId="32" fillId="0" borderId="0" xfId="0" applyFont="1" applyFill="1" applyAlignment="1">
      <alignment vertical="center" wrapText="1"/>
    </xf>
    <xf numFmtId="0" fontId="32" fillId="13" borderId="0" xfId="0" applyFont="1" applyFill="1" applyAlignment="1">
      <alignment vertical="center" wrapText="1"/>
    </xf>
    <xf numFmtId="164" fontId="32" fillId="13" borderId="0" xfId="0" applyNumberFormat="1" applyFont="1" applyFill="1" applyBorder="1" applyAlignment="1">
      <alignment horizontal="center" vertical="center"/>
    </xf>
    <xf numFmtId="164" fontId="32" fillId="0" borderId="0" xfId="0" applyNumberFormat="1" applyFont="1" applyFill="1" applyAlignment="1">
      <alignment horizontal="center" vertical="center"/>
    </xf>
    <xf numFmtId="0" fontId="32" fillId="0" borderId="0" xfId="0" applyFont="1" applyFill="1"/>
    <xf numFmtId="170" fontId="33" fillId="0" borderId="0" xfId="0" applyNumberFormat="1" applyFont="1" applyFill="1" applyBorder="1" applyAlignment="1">
      <alignment horizontal="right" vertical="center"/>
    </xf>
    <xf numFmtId="0" fontId="31" fillId="0" borderId="0" xfId="0" applyFont="1" applyFill="1" applyAlignment="1">
      <alignment horizontal="justify" vertical="center" wrapText="1"/>
    </xf>
    <xf numFmtId="0" fontId="0" fillId="0" borderId="0" xfId="0" applyFill="1" applyAlignment="1">
      <alignment horizontal="justify" vertical="center" wrapText="1"/>
    </xf>
    <xf numFmtId="170" fontId="33" fillId="0" borderId="0" xfId="0" applyNumberFormat="1" applyFont="1" applyFill="1" applyAlignment="1">
      <alignment horizontal="right" vertical="center"/>
    </xf>
    <xf numFmtId="0" fontId="33" fillId="0" borderId="0" xfId="0" applyFont="1" applyFill="1" applyAlignment="1">
      <alignment horizontal="center" vertical="center"/>
    </xf>
    <xf numFmtId="0" fontId="33" fillId="0" borderId="0" xfId="0" applyFont="1" applyFill="1" applyAlignment="1">
      <alignment vertical="center" wrapText="1"/>
    </xf>
    <xf numFmtId="0" fontId="37" fillId="0" borderId="0" xfId="0" applyFont="1" applyFill="1" applyAlignment="1">
      <alignment vertical="center" wrapText="1"/>
    </xf>
    <xf numFmtId="42" fontId="34" fillId="0" borderId="49" xfId="0" applyNumberFormat="1" applyFont="1" applyFill="1" applyBorder="1" applyAlignment="1" applyProtection="1">
      <alignment horizontal="center" vertical="center"/>
      <protection locked="0"/>
    </xf>
    <xf numFmtId="168" fontId="35" fillId="0" borderId="52" xfId="0" applyNumberFormat="1" applyFont="1" applyFill="1" applyBorder="1" applyAlignment="1" applyProtection="1">
      <alignment horizontal="center" vertical="center"/>
    </xf>
    <xf numFmtId="42" fontId="35" fillId="0" borderId="49" xfId="0" applyNumberFormat="1" applyFont="1" applyFill="1" applyBorder="1" applyAlignment="1" applyProtection="1">
      <alignment horizontal="center" vertical="center"/>
      <protection locked="0"/>
    </xf>
    <xf numFmtId="0" fontId="33" fillId="0" borderId="4" xfId="0" applyFont="1" applyBorder="1" applyProtection="1">
      <protection locked="0"/>
    </xf>
    <xf numFmtId="0" fontId="33" fillId="0" borderId="0" xfId="0" applyFont="1" applyBorder="1" applyProtection="1">
      <protection locked="0"/>
    </xf>
    <xf numFmtId="167" fontId="33" fillId="0" borderId="0" xfId="24" applyNumberFormat="1" applyFont="1" applyBorder="1" applyAlignment="1" applyProtection="1">
      <protection locked="0"/>
    </xf>
    <xf numFmtId="0" fontId="33" fillId="0" borderId="5" xfId="0" applyFont="1" applyBorder="1" applyProtection="1">
      <protection locked="0"/>
    </xf>
    <xf numFmtId="0" fontId="0" fillId="0" borderId="53" xfId="0" applyFill="1" applyBorder="1" applyAlignment="1" applyProtection="1">
      <alignment horizontal="right"/>
      <protection locked="0"/>
    </xf>
    <xf numFmtId="168" fontId="33" fillId="0" borderId="53" xfId="0" applyNumberFormat="1" applyFont="1" applyBorder="1" applyAlignment="1" applyProtection="1">
      <alignment horizontal="center" vertical="center"/>
      <protection locked="0"/>
    </xf>
    <xf numFmtId="0" fontId="33" fillId="0" borderId="53" xfId="0" applyFont="1" applyFill="1" applyBorder="1" applyAlignment="1" applyProtection="1">
      <alignment wrapText="1"/>
      <protection locked="0"/>
    </xf>
    <xf numFmtId="0" fontId="33" fillId="0" borderId="0" xfId="0" applyFont="1" applyFill="1" applyBorder="1" applyProtection="1"/>
    <xf numFmtId="168" fontId="34" fillId="0" borderId="0"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32" fillId="0" borderId="0" xfId="0" applyFont="1" applyBorder="1"/>
    <xf numFmtId="0" fontId="0" fillId="0" borderId="0" xfId="0" applyBorder="1" applyAlignment="1">
      <alignment horizontal="left"/>
    </xf>
    <xf numFmtId="0" fontId="39" fillId="0" borderId="0" xfId="0" applyFont="1" applyFill="1" applyAlignment="1"/>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Border="1" applyAlignment="1" applyProtection="1">
      <alignment vertical="top" wrapText="1"/>
      <protection locked="0"/>
    </xf>
    <xf numFmtId="167" fontId="33" fillId="0" borderId="0" xfId="24" applyNumberFormat="1" applyFont="1" applyBorder="1" applyAlignment="1" applyProtection="1">
      <alignment vertical="center"/>
      <protection locked="0"/>
    </xf>
    <xf numFmtId="0" fontId="0" fillId="0" borderId="0" xfId="0" applyBorder="1" applyAlignment="1" applyProtection="1">
      <protection locked="0"/>
    </xf>
    <xf numFmtId="0" fontId="40" fillId="0" borderId="6" xfId="0" applyFont="1" applyBorder="1" applyAlignment="1" applyProtection="1">
      <alignment vertical="top"/>
      <protection locked="0"/>
    </xf>
    <xf numFmtId="0" fontId="40" fillId="0" borderId="8" xfId="0" applyFont="1" applyBorder="1" applyAlignment="1" applyProtection="1">
      <alignment vertical="top"/>
      <protection locked="0"/>
    </xf>
    <xf numFmtId="0" fontId="39" fillId="0" borderId="0" xfId="0" applyFont="1" applyBorder="1" applyAlignment="1" applyProtection="1">
      <alignment vertical="top" wrapText="1"/>
      <protection locked="0"/>
    </xf>
    <xf numFmtId="167" fontId="40" fillId="0" borderId="8" xfId="24" applyNumberFormat="1" applyFont="1" applyBorder="1" applyAlignment="1" applyProtection="1">
      <alignment vertical="center"/>
      <protection locked="0"/>
    </xf>
    <xf numFmtId="167" fontId="37" fillId="0" borderId="0" xfId="24" applyNumberFormat="1" applyFont="1" applyFill="1" applyBorder="1" applyAlignment="1" applyProtection="1"/>
    <xf numFmtId="3" fontId="33" fillId="0" borderId="0" xfId="0" applyNumberFormat="1" applyFont="1"/>
    <xf numFmtId="169" fontId="33" fillId="0" borderId="0" xfId="0" applyNumberFormat="1" applyFont="1"/>
    <xf numFmtId="0" fontId="35" fillId="0" borderId="52" xfId="25" applyFont="1" applyFill="1" applyBorder="1" applyAlignment="1" applyProtection="1">
      <alignment horizontal="center" vertical="center"/>
    </xf>
    <xf numFmtId="0" fontId="0" fillId="0" borderId="0" xfId="0" applyBorder="1"/>
    <xf numFmtId="168" fontId="35" fillId="0" borderId="54" xfId="0" applyNumberFormat="1" applyFont="1" applyFill="1" applyBorder="1" applyAlignment="1" applyProtection="1">
      <alignment horizontal="center" vertical="center"/>
    </xf>
    <xf numFmtId="42" fontId="35" fillId="14" borderId="50" xfId="25" applyNumberFormat="1" applyFont="1" applyFill="1" applyBorder="1" applyAlignment="1" applyProtection="1">
      <alignment vertical="center"/>
      <protection locked="0"/>
    </xf>
    <xf numFmtId="168" fontId="35" fillId="0" borderId="55" xfId="0" applyNumberFormat="1" applyFont="1" applyFill="1" applyBorder="1" applyAlignment="1" applyProtection="1">
      <alignment horizontal="center" vertical="center"/>
    </xf>
    <xf numFmtId="42" fontId="35" fillId="0" borderId="56" xfId="25" applyNumberFormat="1" applyFont="1" applyFill="1" applyBorder="1" applyAlignment="1" applyProtection="1">
      <alignment vertical="center"/>
      <protection locked="0"/>
    </xf>
    <xf numFmtId="0" fontId="0" fillId="16" borderId="0" xfId="0" applyFont="1" applyFill="1"/>
    <xf numFmtId="0" fontId="31" fillId="17" borderId="0" xfId="0" applyFont="1" applyFill="1" applyAlignment="1">
      <alignment horizontal="center" vertical="center" wrapText="1"/>
    </xf>
    <xf numFmtId="0" fontId="36" fillId="0" borderId="0" xfId="0" applyFont="1" applyAlignment="1">
      <alignment vertical="center"/>
    </xf>
    <xf numFmtId="0" fontId="37" fillId="0" borderId="0" xfId="0" applyFont="1" applyFill="1" applyAlignment="1" applyProtection="1">
      <alignment vertical="center"/>
    </xf>
    <xf numFmtId="42" fontId="34" fillId="0" borderId="56" xfId="25" applyNumberFormat="1" applyFont="1" applyFill="1" applyBorder="1" applyAlignment="1" applyProtection="1">
      <alignment horizontal="left" vertical="center"/>
      <protection locked="0"/>
    </xf>
    <xf numFmtId="3" fontId="0" fillId="0" borderId="0" xfId="0" applyNumberFormat="1"/>
    <xf numFmtId="3" fontId="33" fillId="0" borderId="0" xfId="0" applyNumberFormat="1" applyFont="1" applyAlignment="1">
      <alignment horizontal="right" vertical="center"/>
    </xf>
    <xf numFmtId="42" fontId="34" fillId="15" borderId="49" xfId="25" applyNumberFormat="1" applyFont="1" applyFill="1" applyBorder="1" applyAlignment="1" applyProtection="1">
      <alignment vertical="center"/>
    </xf>
    <xf numFmtId="42" fontId="34" fillId="15" borderId="56" xfId="25" applyNumberFormat="1" applyFont="1" applyFill="1" applyBorder="1" applyAlignment="1" applyProtection="1">
      <alignment horizontal="left" vertical="center"/>
    </xf>
    <xf numFmtId="42" fontId="35" fillId="15" borderId="49" xfId="25" applyNumberFormat="1" applyFont="1" applyFill="1" applyBorder="1" applyAlignment="1" applyProtection="1">
      <alignment vertical="center"/>
    </xf>
    <xf numFmtId="9" fontId="35" fillId="15" borderId="57" xfId="25" applyNumberFormat="1" applyFont="1" applyFill="1" applyBorder="1" applyAlignment="1" applyProtection="1">
      <alignment horizontal="center" vertical="center"/>
    </xf>
    <xf numFmtId="0" fontId="0" fillId="17" borderId="0" xfId="0" applyFont="1" applyFill="1" applyBorder="1"/>
    <xf numFmtId="0" fontId="31" fillId="17" borderId="0" xfId="0" applyFont="1" applyFill="1" applyBorder="1"/>
    <xf numFmtId="41" fontId="37" fillId="17" borderId="0" xfId="0" applyNumberFormat="1" applyFont="1" applyFill="1" applyAlignment="1">
      <alignment horizontal="right" vertical="center"/>
    </xf>
    <xf numFmtId="41" fontId="33" fillId="0" borderId="51" xfId="0" applyNumberFormat="1" applyFont="1" applyFill="1" applyBorder="1" applyAlignment="1" applyProtection="1">
      <alignment horizontal="left" vertical="center"/>
    </xf>
    <xf numFmtId="0" fontId="41" fillId="0" borderId="4"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0" fillId="0" borderId="0" xfId="0" applyFill="1" applyBorder="1" applyProtection="1"/>
    <xf numFmtId="0" fontId="0" fillId="0" borderId="5" xfId="0" applyFill="1" applyBorder="1" applyProtection="1"/>
    <xf numFmtId="41" fontId="0" fillId="0" borderId="53" xfId="0" applyNumberFormat="1" applyFont="1" applyBorder="1" applyProtection="1">
      <protection locked="0"/>
    </xf>
    <xf numFmtId="0" fontId="42" fillId="0" borderId="0" xfId="0" applyFont="1" applyFill="1" applyBorder="1" applyAlignment="1" applyProtection="1">
      <alignment horizontal="left" vertical="center"/>
    </xf>
    <xf numFmtId="0" fontId="43" fillId="0" borderId="0" xfId="0" applyFont="1" applyFill="1" applyBorder="1" applyAlignment="1" applyProtection="1">
      <alignment horizontal="center" vertical="center"/>
    </xf>
    <xf numFmtId="0" fontId="44" fillId="15" borderId="58" xfId="0" applyFont="1" applyFill="1" applyBorder="1" applyAlignment="1" applyProtection="1">
      <alignment horizontal="left" vertical="center" wrapText="1"/>
    </xf>
    <xf numFmtId="41" fontId="37" fillId="18" borderId="58" xfId="0" applyNumberFormat="1" applyFont="1" applyFill="1" applyBorder="1" applyAlignment="1" applyProtection="1">
      <alignment horizontal="right" vertical="center"/>
    </xf>
    <xf numFmtId="0" fontId="45" fillId="0" borderId="58" xfId="0" applyFont="1" applyFill="1" applyBorder="1" applyAlignment="1" applyProtection="1">
      <alignment horizontal="left" vertical="center" wrapText="1"/>
    </xf>
    <xf numFmtId="41" fontId="44" fillId="15" borderId="58" xfId="0" applyNumberFormat="1" applyFont="1" applyFill="1" applyBorder="1" applyAlignment="1" applyProtection="1">
      <alignment horizontal="right" vertical="center"/>
    </xf>
    <xf numFmtId="0" fontId="0" fillId="0" borderId="59" xfId="0" applyFill="1" applyBorder="1" applyAlignment="1" applyProtection="1">
      <alignment horizontal="right"/>
      <protection locked="0"/>
    </xf>
    <xf numFmtId="168" fontId="33" fillId="0" borderId="60" xfId="0" applyNumberFormat="1" applyFont="1" applyBorder="1" applyAlignment="1" applyProtection="1">
      <alignment horizontal="center" vertical="center"/>
      <protection locked="0"/>
    </xf>
    <xf numFmtId="0" fontId="33" fillId="0" borderId="60" xfId="0" applyFont="1" applyFill="1" applyBorder="1" applyAlignment="1" applyProtection="1">
      <alignment wrapText="1"/>
      <protection locked="0"/>
    </xf>
    <xf numFmtId="41" fontId="0" fillId="0" borderId="60" xfId="0" applyNumberFormat="1" applyFont="1" applyBorder="1" applyProtection="1">
      <protection locked="0"/>
    </xf>
    <xf numFmtId="0" fontId="0" fillId="0" borderId="60" xfId="0" applyFill="1" applyBorder="1" applyAlignment="1" applyProtection="1">
      <alignment horizontal="right"/>
      <protection locked="0"/>
    </xf>
    <xf numFmtId="0" fontId="31" fillId="0" borderId="58" xfId="0" applyFont="1" applyBorder="1" applyAlignment="1" applyProtection="1">
      <alignment horizontal="right" vertical="center" wrapText="1"/>
      <protection locked="0"/>
    </xf>
    <xf numFmtId="41" fontId="0" fillId="0" borderId="58" xfId="0" applyNumberFormat="1" applyBorder="1" applyAlignment="1" applyProtection="1">
      <alignment horizontal="right" vertical="center"/>
    </xf>
    <xf numFmtId="41" fontId="31" fillId="0" borderId="58" xfId="0" applyNumberFormat="1" applyFont="1" applyBorder="1" applyAlignment="1" applyProtection="1">
      <alignment horizontal="right" vertical="center"/>
    </xf>
    <xf numFmtId="41" fontId="0" fillId="0" borderId="58" xfId="0" applyNumberFormat="1" applyBorder="1" applyAlignment="1" applyProtection="1">
      <alignment horizontal="right" vertical="center"/>
      <protection locked="0"/>
    </xf>
    <xf numFmtId="41" fontId="31" fillId="18" borderId="58" xfId="0" applyNumberFormat="1" applyFont="1" applyFill="1" applyBorder="1" applyAlignment="1" applyProtection="1">
      <alignment horizontal="right" vertical="center"/>
    </xf>
    <xf numFmtId="41" fontId="0" fillId="0" borderId="58" xfId="0" applyNumberFormat="1" applyFont="1" applyBorder="1" applyAlignment="1" applyProtection="1">
      <alignment horizontal="right" vertical="center"/>
      <protection locked="0"/>
    </xf>
    <xf numFmtId="41" fontId="0" fillId="0" borderId="58" xfId="0" applyNumberFormat="1" applyFont="1" applyBorder="1" applyAlignment="1" applyProtection="1">
      <alignment horizontal="right"/>
      <protection locked="0"/>
    </xf>
    <xf numFmtId="41" fontId="8" fillId="18" borderId="58" xfId="0" applyNumberFormat="1" applyFont="1" applyFill="1" applyBorder="1" applyAlignment="1" applyProtection="1">
      <alignment horizontal="right" vertical="center"/>
    </xf>
    <xf numFmtId="3" fontId="44" fillId="15" borderId="58" xfId="0" applyNumberFormat="1" applyFont="1" applyFill="1" applyBorder="1" applyAlignment="1" applyProtection="1">
      <alignment vertical="center"/>
    </xf>
    <xf numFmtId="41" fontId="44" fillId="18" borderId="58" xfId="0" applyNumberFormat="1" applyFont="1" applyFill="1" applyBorder="1" applyAlignment="1" applyProtection="1">
      <alignment horizontal="right" vertical="center"/>
    </xf>
    <xf numFmtId="0" fontId="46" fillId="18" borderId="58" xfId="0" applyFont="1" applyFill="1" applyBorder="1" applyAlignment="1" applyProtection="1">
      <alignment horizontal="left" vertical="center" wrapText="1"/>
    </xf>
    <xf numFmtId="0" fontId="47" fillId="18" borderId="58" xfId="0" applyFont="1" applyFill="1" applyBorder="1" applyAlignment="1" applyProtection="1">
      <alignment horizontal="left" vertical="center" wrapText="1"/>
    </xf>
    <xf numFmtId="41" fontId="44" fillId="16" borderId="58" xfId="0" applyNumberFormat="1" applyFont="1" applyFill="1" applyBorder="1" applyAlignment="1" applyProtection="1">
      <alignment horizontal="right" vertical="center"/>
    </xf>
    <xf numFmtId="0" fontId="44" fillId="15" borderId="58" xfId="0" applyFont="1" applyFill="1" applyBorder="1" applyAlignment="1" applyProtection="1">
      <alignment vertical="center" wrapText="1"/>
    </xf>
    <xf numFmtId="41" fontId="0" fillId="0" borderId="58" xfId="0" applyNumberFormat="1" applyFont="1" applyBorder="1" applyAlignment="1" applyProtection="1">
      <alignment horizontal="right" vertical="center"/>
    </xf>
    <xf numFmtId="0" fontId="45" fillId="0" borderId="58" xfId="0" applyFont="1" applyFill="1" applyBorder="1" applyAlignment="1" applyProtection="1">
      <alignment horizontal="justify" vertical="center" wrapText="1"/>
    </xf>
    <xf numFmtId="0" fontId="33" fillId="0" borderId="58" xfId="0" applyFont="1" applyBorder="1" applyAlignment="1" applyProtection="1">
      <alignment vertical="center" wrapText="1"/>
    </xf>
    <xf numFmtId="41" fontId="0" fillId="0" borderId="58" xfId="0" applyNumberFormat="1" applyFont="1" applyBorder="1" applyAlignment="1" applyProtection="1">
      <alignment horizontal="right"/>
    </xf>
    <xf numFmtId="0" fontId="45" fillId="0" borderId="58" xfId="0" applyFont="1" applyFill="1" applyBorder="1" applyAlignment="1" applyProtection="1">
      <alignment vertical="center" wrapText="1"/>
    </xf>
    <xf numFmtId="0" fontId="47" fillId="15" borderId="58" xfId="0" applyFont="1" applyFill="1" applyBorder="1" applyAlignment="1" applyProtection="1">
      <alignment vertical="center" wrapText="1"/>
    </xf>
    <xf numFmtId="41" fontId="9" fillId="0" borderId="58" xfId="0" applyNumberFormat="1" applyFont="1" applyBorder="1" applyAlignment="1" applyProtection="1">
      <alignment horizontal="right" vertical="center" wrapText="1"/>
    </xf>
    <xf numFmtId="3" fontId="31" fillId="18" borderId="58" xfId="0" applyNumberFormat="1" applyFont="1" applyFill="1" applyBorder="1" applyAlignment="1" applyProtection="1">
      <alignment vertical="center" wrapText="1"/>
    </xf>
    <xf numFmtId="41" fontId="9" fillId="0" borderId="58" xfId="0" applyNumberFormat="1" applyFont="1" applyBorder="1" applyAlignment="1" applyProtection="1">
      <alignment horizontal="right" vertical="center"/>
    </xf>
    <xf numFmtId="0" fontId="48" fillId="0" borderId="58" xfId="0" applyFont="1" applyFill="1" applyBorder="1" applyAlignment="1" applyProtection="1">
      <alignment horizontal="left" vertical="center" wrapText="1"/>
    </xf>
    <xf numFmtId="0" fontId="47" fillId="18" borderId="58" xfId="0" applyFont="1" applyFill="1" applyBorder="1" applyAlignment="1" applyProtection="1">
      <alignment vertical="center" wrapText="1"/>
    </xf>
    <xf numFmtId="41" fontId="1" fillId="0" borderId="58" xfId="0" applyNumberFormat="1" applyFont="1" applyBorder="1" applyAlignment="1" applyProtection="1">
      <alignment horizontal="right" vertical="center"/>
      <protection locked="0"/>
    </xf>
    <xf numFmtId="41" fontId="9" fillId="0" borderId="58" xfId="0" applyNumberFormat="1" applyFont="1" applyBorder="1" applyAlignment="1" applyProtection="1">
      <alignment horizontal="right" vertical="center"/>
      <protection locked="0"/>
    </xf>
    <xf numFmtId="41" fontId="8" fillId="0" borderId="58" xfId="0" applyNumberFormat="1" applyFont="1" applyBorder="1" applyAlignment="1" applyProtection="1">
      <alignment horizontal="right"/>
    </xf>
    <xf numFmtId="41" fontId="37" fillId="15" borderId="58" xfId="0" applyNumberFormat="1" applyFont="1" applyFill="1" applyBorder="1" applyAlignment="1" applyProtection="1">
      <alignment horizontal="right" vertical="center"/>
    </xf>
    <xf numFmtId="41" fontId="33" fillId="18" borderId="58" xfId="0" applyNumberFormat="1" applyFont="1" applyFill="1" applyBorder="1" applyAlignment="1" applyProtection="1">
      <alignment horizontal="right" vertical="center"/>
    </xf>
    <xf numFmtId="41" fontId="33" fillId="0" borderId="58" xfId="0" applyNumberFormat="1" applyFont="1" applyBorder="1" applyAlignment="1" applyProtection="1">
      <alignment horizontal="right" vertical="center"/>
      <protection locked="0"/>
    </xf>
    <xf numFmtId="41" fontId="33" fillId="0" borderId="58" xfId="0" applyNumberFormat="1" applyFont="1" applyFill="1" applyBorder="1" applyAlignment="1" applyProtection="1">
      <alignment horizontal="right" vertical="center"/>
      <protection locked="0"/>
    </xf>
    <xf numFmtId="41" fontId="33" fillId="0" borderId="58" xfId="0" applyNumberFormat="1" applyFont="1" applyFill="1" applyBorder="1" applyAlignment="1" applyProtection="1">
      <alignment horizontal="right" vertical="center"/>
    </xf>
    <xf numFmtId="0" fontId="31" fillId="0" borderId="0" xfId="0" applyFont="1" applyFill="1" applyBorder="1" applyAlignment="1">
      <alignment horizontal="center" vertical="center" wrapText="1"/>
    </xf>
    <xf numFmtId="0" fontId="31" fillId="15" borderId="61" xfId="0" applyFont="1" applyFill="1" applyBorder="1" applyAlignment="1" applyProtection="1">
      <alignment horizontal="center" vertical="center"/>
    </xf>
    <xf numFmtId="0" fontId="31" fillId="15" borderId="58" xfId="0" applyFont="1" applyFill="1" applyBorder="1" applyAlignment="1" applyProtection="1">
      <alignment vertical="center" wrapText="1"/>
    </xf>
    <xf numFmtId="0" fontId="33" fillId="0" borderId="58" xfId="0" applyFont="1" applyBorder="1" applyAlignment="1" applyProtection="1">
      <alignment vertical="center"/>
    </xf>
    <xf numFmtId="0" fontId="33" fillId="0" borderId="58" xfId="0" applyFont="1" applyFill="1" applyBorder="1" applyAlignment="1" applyProtection="1">
      <alignment vertical="center" wrapText="1"/>
    </xf>
    <xf numFmtId="0" fontId="0" fillId="15" borderId="58" xfId="0" applyFont="1" applyFill="1" applyBorder="1" applyAlignment="1" applyProtection="1">
      <alignment vertical="center" wrapText="1"/>
    </xf>
    <xf numFmtId="0" fontId="0" fillId="0" borderId="58" xfId="0" applyFont="1" applyFill="1" applyBorder="1" applyAlignment="1" applyProtection="1">
      <alignment vertical="center" wrapText="1"/>
    </xf>
    <xf numFmtId="0" fontId="0" fillId="0" borderId="62" xfId="0" applyBorder="1"/>
    <xf numFmtId="0" fontId="33" fillId="0" borderId="61" xfId="0" applyFont="1" applyFill="1" applyBorder="1" applyAlignment="1" applyProtection="1">
      <alignment horizontal="center" vertical="center"/>
    </xf>
    <xf numFmtId="0" fontId="0" fillId="19" borderId="62" xfId="0" applyFill="1" applyBorder="1"/>
    <xf numFmtId="0" fontId="0" fillId="15" borderId="62" xfId="0" applyFill="1" applyBorder="1"/>
    <xf numFmtId="41" fontId="37" fillId="15" borderId="63" xfId="0" applyNumberFormat="1" applyFont="1" applyFill="1" applyBorder="1" applyAlignment="1" applyProtection="1">
      <alignment horizontal="right" vertical="center"/>
    </xf>
    <xf numFmtId="0" fontId="44" fillId="15" borderId="61" xfId="0" applyFont="1" applyFill="1" applyBorder="1" applyAlignment="1" applyProtection="1">
      <alignment horizontal="center" vertical="center"/>
    </xf>
    <xf numFmtId="41" fontId="49" fillId="20" borderId="63" xfId="0" applyNumberFormat="1" applyFont="1" applyFill="1" applyBorder="1" applyAlignment="1" applyProtection="1">
      <alignment horizontal="right" vertical="center"/>
    </xf>
    <xf numFmtId="41" fontId="37" fillId="16" borderId="63" xfId="0" applyNumberFormat="1" applyFont="1" applyFill="1" applyBorder="1" applyAlignment="1" applyProtection="1">
      <alignment horizontal="right" vertical="center"/>
    </xf>
    <xf numFmtId="0" fontId="31" fillId="0" borderId="62" xfId="0" applyFont="1" applyBorder="1"/>
    <xf numFmtId="41" fontId="33" fillId="15" borderId="63" xfId="0" applyNumberFormat="1" applyFont="1" applyFill="1" applyBorder="1" applyAlignment="1" applyProtection="1">
      <alignment horizontal="right" vertical="center"/>
    </xf>
    <xf numFmtId="41" fontId="33" fillId="0" borderId="63" xfId="0" applyNumberFormat="1" applyFont="1" applyBorder="1" applyAlignment="1" applyProtection="1">
      <alignment horizontal="right" vertical="center"/>
    </xf>
    <xf numFmtId="0" fontId="0" fillId="0" borderId="61" xfId="0" applyFont="1" applyFill="1" applyBorder="1" applyAlignment="1" applyProtection="1">
      <alignment horizontal="center" vertical="center"/>
    </xf>
    <xf numFmtId="0" fontId="0" fillId="15" borderId="61" xfId="0" applyFont="1" applyFill="1" applyBorder="1" applyAlignment="1" applyProtection="1">
      <alignment horizontal="center" vertical="center"/>
    </xf>
    <xf numFmtId="165" fontId="33" fillId="0" borderId="58" xfId="0" applyNumberFormat="1" applyFont="1" applyFill="1" applyBorder="1" applyAlignment="1" applyProtection="1">
      <alignment horizontal="center" vertical="center"/>
      <protection locked="0"/>
    </xf>
    <xf numFmtId="0" fontId="33" fillId="0" borderId="58" xfId="0" applyFont="1" applyFill="1" applyBorder="1" applyAlignment="1" applyProtection="1">
      <alignment vertical="center"/>
      <protection locked="0"/>
    </xf>
    <xf numFmtId="0" fontId="33" fillId="0" borderId="58" xfId="0" applyFont="1" applyFill="1" applyBorder="1" applyAlignment="1" applyProtection="1">
      <alignment vertical="center" wrapText="1"/>
      <protection locked="0"/>
    </xf>
    <xf numFmtId="0" fontId="43" fillId="0" borderId="64" xfId="0" applyFont="1" applyFill="1" applyBorder="1" applyAlignment="1" applyProtection="1">
      <alignment horizontal="center" vertical="center"/>
    </xf>
    <xf numFmtId="0" fontId="32" fillId="21" borderId="0" xfId="0" applyFont="1" applyFill="1" applyBorder="1" applyProtection="1"/>
    <xf numFmtId="0" fontId="32" fillId="0" borderId="0" xfId="0" applyFont="1" applyBorder="1" applyProtection="1"/>
    <xf numFmtId="49" fontId="36" fillId="21" borderId="0" xfId="0" applyNumberFormat="1" applyFont="1" applyFill="1" applyBorder="1" applyAlignment="1" applyProtection="1">
      <alignment horizontal="center" vertical="center"/>
    </xf>
    <xf numFmtId="49" fontId="36" fillId="0" borderId="0" xfId="0" applyNumberFormat="1" applyFont="1" applyBorder="1" applyAlignment="1" applyProtection="1">
      <alignment horizontal="center" vertical="center"/>
    </xf>
    <xf numFmtId="0" fontId="33" fillId="0" borderId="61" xfId="0" applyFont="1" applyFill="1" applyBorder="1" applyAlignment="1" applyProtection="1">
      <alignment horizontal="center" vertical="center"/>
      <protection locked="0"/>
    </xf>
    <xf numFmtId="42" fontId="0" fillId="0" borderId="0" xfId="0" applyNumberFormat="1" applyBorder="1" applyProtection="1">
      <protection locked="0"/>
    </xf>
    <xf numFmtId="42" fontId="0" fillId="0" borderId="0" xfId="0" applyNumberFormat="1" applyBorder="1"/>
    <xf numFmtId="42" fontId="0" fillId="18" borderId="65" xfId="0" applyNumberFormat="1" applyFill="1" applyBorder="1" applyProtection="1">
      <protection locked="0"/>
    </xf>
    <xf numFmtId="42" fontId="0" fillId="0" borderId="65" xfId="0" applyNumberFormat="1" applyBorder="1"/>
    <xf numFmtId="0" fontId="43" fillId="0" borderId="66" xfId="0" applyFont="1" applyFill="1" applyBorder="1" applyAlignment="1" applyProtection="1">
      <alignment vertical="center"/>
    </xf>
    <xf numFmtId="42" fontId="33" fillId="0" borderId="67" xfId="0" applyNumberFormat="1" applyFont="1" applyFill="1" applyBorder="1" applyAlignment="1" applyProtection="1">
      <alignment horizontal="right" vertical="center"/>
      <protection locked="0"/>
    </xf>
    <xf numFmtId="42" fontId="33" fillId="0" borderId="67" xfId="0" applyNumberFormat="1" applyFont="1" applyBorder="1" applyAlignment="1" applyProtection="1">
      <alignment horizontal="right" vertical="center"/>
      <protection locked="0"/>
    </xf>
    <xf numFmtId="0" fontId="43" fillId="0" borderId="62" xfId="0" applyFont="1" applyFill="1" applyBorder="1" applyAlignment="1" applyProtection="1">
      <alignment horizontal="center" vertical="center"/>
    </xf>
    <xf numFmtId="0" fontId="0" fillId="0" borderId="51" xfId="0" applyNumberFormat="1" applyFont="1" applyFill="1" applyBorder="1" applyAlignment="1" applyProtection="1">
      <alignment horizontal="center" vertical="center"/>
    </xf>
    <xf numFmtId="0" fontId="0" fillId="0" borderId="0" xfId="0" applyProtection="1"/>
    <xf numFmtId="49" fontId="31" fillId="21" borderId="0" xfId="0" applyNumberFormat="1" applyFont="1" applyFill="1" applyAlignment="1" applyProtection="1">
      <alignment horizontal="center" vertical="center"/>
    </xf>
    <xf numFmtId="49" fontId="31" fillId="0" borderId="0" xfId="0" applyNumberFormat="1" applyFont="1" applyAlignment="1" applyProtection="1">
      <alignment horizontal="center" vertical="center"/>
    </xf>
    <xf numFmtId="3" fontId="0" fillId="0" borderId="0" xfId="0" applyNumberFormat="1" applyProtection="1"/>
    <xf numFmtId="3" fontId="31" fillId="0" borderId="0" xfId="0" applyNumberFormat="1" applyFont="1" applyProtection="1"/>
    <xf numFmtId="3" fontId="0" fillId="15" borderId="0" xfId="0" applyNumberFormat="1" applyFill="1" applyProtection="1"/>
    <xf numFmtId="0" fontId="31" fillId="0" borderId="0" xfId="0" applyFont="1" applyAlignment="1">
      <alignment horizontal="center" vertical="center"/>
    </xf>
    <xf numFmtId="0" fontId="43" fillId="0" borderId="0" xfId="0" applyFont="1" applyAlignment="1"/>
    <xf numFmtId="0" fontId="31" fillId="0" borderId="8" xfId="0" applyFont="1" applyBorder="1" applyAlignment="1">
      <alignment horizontal="center" vertical="center"/>
    </xf>
    <xf numFmtId="0" fontId="0" fillId="0" borderId="9" xfId="0" applyBorder="1"/>
    <xf numFmtId="0" fontId="31" fillId="0" borderId="10" xfId="0" applyFont="1" applyBorder="1" applyAlignment="1">
      <alignment horizontal="center" vertical="center"/>
    </xf>
    <xf numFmtId="0" fontId="0" fillId="0" borderId="11" xfId="0" applyBorder="1"/>
    <xf numFmtId="0" fontId="0" fillId="0" borderId="2" xfId="0" applyBorder="1" applyAlignment="1">
      <alignment horizontal="center" vertical="center"/>
    </xf>
    <xf numFmtId="0" fontId="0" fillId="0" borderId="3" xfId="0" applyFill="1" applyBorder="1" applyAlignment="1">
      <alignment vertical="center" wrapText="1"/>
    </xf>
    <xf numFmtId="0" fontId="31" fillId="0" borderId="0" xfId="0" applyFont="1" applyBorder="1" applyAlignment="1">
      <alignment vertical="top"/>
    </xf>
    <xf numFmtId="0" fontId="0" fillId="0" borderId="58" xfId="0" applyBorder="1" applyAlignment="1">
      <alignment horizontal="center" vertical="center"/>
    </xf>
    <xf numFmtId="0" fontId="31" fillId="0" borderId="0" xfId="0" applyFont="1" applyBorder="1" applyAlignment="1">
      <alignment vertical="top" wrapText="1"/>
    </xf>
    <xf numFmtId="0" fontId="0" fillId="0" borderId="58" xfId="0" applyFont="1" applyBorder="1" applyAlignment="1">
      <alignment horizontal="center" vertical="center"/>
    </xf>
    <xf numFmtId="0" fontId="31" fillId="0" borderId="8" xfId="0" applyFont="1" applyBorder="1" applyAlignment="1">
      <alignment vertical="top"/>
    </xf>
    <xf numFmtId="0" fontId="31" fillId="0" borderId="8" xfId="0" applyFont="1" applyBorder="1" applyAlignment="1">
      <alignment vertical="top" wrapText="1"/>
    </xf>
    <xf numFmtId="0" fontId="0" fillId="0" borderId="68" xfId="0" applyBorder="1"/>
    <xf numFmtId="0" fontId="0" fillId="0" borderId="68" xfId="0" applyBorder="1" applyAlignment="1">
      <alignment vertical="center"/>
    </xf>
    <xf numFmtId="0" fontId="0" fillId="0" borderId="68" xfId="0" applyFill="1" applyBorder="1" applyAlignment="1">
      <alignment horizontal="left" vertical="center"/>
    </xf>
    <xf numFmtId="0" fontId="0" fillId="0" borderId="68" xfId="0" applyFill="1" applyBorder="1" applyAlignment="1">
      <alignment vertical="center"/>
    </xf>
    <xf numFmtId="0" fontId="0" fillId="0" borderId="68" xfId="0" applyFill="1" applyBorder="1" applyAlignment="1">
      <alignment vertical="center" wrapText="1"/>
    </xf>
    <xf numFmtId="41" fontId="33" fillId="0" borderId="12" xfId="0" applyNumberFormat="1" applyFont="1" applyFill="1" applyBorder="1" applyAlignment="1" applyProtection="1">
      <alignment horizontal="right" vertical="center"/>
      <protection locked="0"/>
    </xf>
    <xf numFmtId="0" fontId="0" fillId="15" borderId="3" xfId="0" applyFill="1" applyBorder="1" applyAlignment="1">
      <alignment vertical="center"/>
    </xf>
    <xf numFmtId="0" fontId="0" fillId="15" borderId="2" xfId="0" applyFill="1" applyBorder="1" applyAlignment="1">
      <alignment horizontal="center" vertical="center"/>
    </xf>
    <xf numFmtId="0" fontId="0" fillId="15" borderId="3" xfId="0" applyFill="1" applyBorder="1" applyAlignment="1">
      <alignment vertical="center" wrapText="1"/>
    </xf>
    <xf numFmtId="0" fontId="0" fillId="15" borderId="13" xfId="0" applyFill="1" applyBorder="1" applyAlignment="1">
      <alignment horizontal="justify" vertical="center" wrapText="1"/>
    </xf>
    <xf numFmtId="0" fontId="0" fillId="15" borderId="14" xfId="0" applyFill="1" applyBorder="1" applyAlignment="1">
      <alignment horizontal="justify" vertical="center" wrapText="1"/>
    </xf>
    <xf numFmtId="0" fontId="0" fillId="0" borderId="13" xfId="0" applyFill="1" applyBorder="1" applyAlignment="1">
      <alignment horizontal="justify" vertical="center" wrapText="1"/>
    </xf>
    <xf numFmtId="0" fontId="0" fillId="0" borderId="15" xfId="0" applyBorder="1" applyAlignment="1">
      <alignment horizontal="center" vertical="center"/>
    </xf>
    <xf numFmtId="0" fontId="0" fillId="0" borderId="16" xfId="0" applyFill="1" applyBorder="1" applyAlignment="1">
      <alignment vertical="center" wrapText="1"/>
    </xf>
    <xf numFmtId="0" fontId="0" fillId="0" borderId="17" xfId="0" applyFill="1" applyBorder="1" applyAlignment="1">
      <alignment horizontal="justify" vertical="center" wrapText="1"/>
    </xf>
    <xf numFmtId="0" fontId="0" fillId="0" borderId="18" xfId="0" applyBorder="1"/>
    <xf numFmtId="0" fontId="0" fillId="0" borderId="19" xfId="0" applyBorder="1"/>
    <xf numFmtId="0" fontId="31" fillId="0" borderId="15"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horizontal="justify" vertical="center" wrapText="1"/>
    </xf>
    <xf numFmtId="0" fontId="0" fillId="15" borderId="20" xfId="0" applyFill="1" applyBorder="1" applyAlignment="1">
      <alignment horizontal="center" vertical="center"/>
    </xf>
    <xf numFmtId="0" fontId="0" fillId="15" borderId="19" xfId="0" applyFill="1" applyBorder="1" applyAlignment="1">
      <alignment horizontal="left" vertical="center"/>
    </xf>
    <xf numFmtId="0" fontId="0" fillId="15" borderId="21" xfId="0" applyFill="1" applyBorder="1" applyAlignment="1">
      <alignment horizontal="justify" vertical="center" wrapText="1"/>
    </xf>
    <xf numFmtId="0" fontId="0" fillId="15" borderId="15" xfId="0" applyFill="1" applyBorder="1" applyAlignment="1">
      <alignment horizontal="center" vertical="center"/>
    </xf>
    <xf numFmtId="0" fontId="0" fillId="15" borderId="16" xfId="0" applyFill="1" applyBorder="1" applyAlignment="1">
      <alignment vertical="center" wrapText="1"/>
    </xf>
    <xf numFmtId="0" fontId="0" fillId="15" borderId="17" xfId="0" applyFill="1" applyBorder="1" applyAlignment="1">
      <alignment horizontal="justify" vertical="center" wrapText="1"/>
    </xf>
    <xf numFmtId="0" fontId="0" fillId="0" borderId="22" xfId="0" applyBorder="1" applyAlignment="1">
      <alignment horizontal="center" vertical="center"/>
    </xf>
    <xf numFmtId="0" fontId="0" fillId="0" borderId="23" xfId="0" applyFill="1" applyBorder="1" applyAlignment="1">
      <alignment vertical="center" wrapText="1"/>
    </xf>
    <xf numFmtId="0" fontId="0" fillId="0" borderId="21" xfId="0" applyFill="1" applyBorder="1" applyAlignment="1">
      <alignment horizontal="justify" vertical="center" wrapText="1"/>
    </xf>
    <xf numFmtId="0" fontId="0" fillId="15" borderId="22" xfId="0" applyFill="1" applyBorder="1" applyAlignment="1">
      <alignment horizontal="center" vertical="center"/>
    </xf>
    <xf numFmtId="0" fontId="0" fillId="15" borderId="23" xfId="0" applyFill="1" applyBorder="1" applyAlignment="1">
      <alignment vertical="center" wrapText="1"/>
    </xf>
    <xf numFmtId="0" fontId="31" fillId="0" borderId="0" xfId="0" applyFont="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vertical="center" wrapText="1"/>
    </xf>
    <xf numFmtId="0" fontId="0" fillId="0" borderId="14" xfId="0" applyFill="1" applyBorder="1" applyAlignment="1">
      <alignment horizontal="justify" vertical="center" wrapText="1"/>
    </xf>
    <xf numFmtId="0" fontId="0" fillId="0" borderId="0" xfId="0" applyBorder="1" applyAlignment="1">
      <alignment vertical="center"/>
    </xf>
    <xf numFmtId="0" fontId="0" fillId="0" borderId="0" xfId="0" applyBorder="1" applyAlignment="1">
      <alignment horizontal="justify" vertical="center" wrapText="1"/>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justify" vertical="center" wrapText="1"/>
    </xf>
    <xf numFmtId="0" fontId="31" fillId="0" borderId="0" xfId="0" applyFont="1" applyBorder="1" applyAlignment="1">
      <alignment horizontal="center" vertical="center" wrapText="1"/>
    </xf>
    <xf numFmtId="0" fontId="0" fillId="0" borderId="0" xfId="0" applyBorder="1" applyAlignment="1">
      <alignment horizontal="center" vertical="center"/>
    </xf>
    <xf numFmtId="0" fontId="31" fillId="0" borderId="24" xfId="0" applyFont="1" applyFill="1" applyBorder="1" applyAlignment="1">
      <alignment horizontal="center" vertical="center"/>
    </xf>
    <xf numFmtId="0" fontId="42" fillId="0" borderId="0" xfId="0" applyFont="1" applyFill="1" applyBorder="1" applyAlignment="1" applyProtection="1">
      <alignment vertical="center"/>
    </xf>
    <xf numFmtId="0" fontId="0" fillId="0" borderId="0" xfId="0" applyBorder="1" applyProtection="1"/>
    <xf numFmtId="49" fontId="33" fillId="0" borderId="58" xfId="0" applyNumberFormat="1" applyFont="1" applyFill="1" applyBorder="1" applyAlignment="1" applyProtection="1">
      <alignment horizontal="center" vertical="center"/>
    </xf>
    <xf numFmtId="9" fontId="33" fillId="0" borderId="58" xfId="0" applyNumberFormat="1" applyFont="1" applyFill="1" applyBorder="1" applyAlignment="1" applyProtection="1">
      <alignment vertical="center" wrapText="1"/>
    </xf>
    <xf numFmtId="49" fontId="37" fillId="15" borderId="58" xfId="0" applyNumberFormat="1" applyFont="1" applyFill="1" applyBorder="1" applyAlignment="1" applyProtection="1">
      <alignment horizontal="center" vertical="center"/>
    </xf>
    <xf numFmtId="3" fontId="44" fillId="22" borderId="58" xfId="0" applyNumberFormat="1" applyFont="1" applyFill="1" applyBorder="1" applyAlignment="1" applyProtection="1">
      <alignment vertical="center"/>
    </xf>
    <xf numFmtId="0" fontId="0" fillId="0" borderId="0" xfId="0" applyAlignment="1">
      <alignment vertical="top" wrapText="1"/>
    </xf>
    <xf numFmtId="0" fontId="0" fillId="0" borderId="0" xfId="0" applyAlignment="1">
      <alignment horizontal="center" vertical="top" wrapText="1"/>
    </xf>
    <xf numFmtId="0" fontId="31" fillId="0" borderId="0" xfId="0" applyFont="1" applyAlignment="1">
      <alignment vertical="top" wrapText="1"/>
    </xf>
    <xf numFmtId="0" fontId="0" fillId="0" borderId="0" xfId="0" applyAlignment="1">
      <alignment horizontal="left" wrapText="1"/>
    </xf>
    <xf numFmtId="0" fontId="0" fillId="0" borderId="0" xfId="0" applyAlignment="1">
      <alignment vertical="top"/>
    </xf>
    <xf numFmtId="0" fontId="0" fillId="0" borderId="0" xfId="0" applyAlignment="1">
      <alignment horizontal="center" vertical="top"/>
    </xf>
    <xf numFmtId="0" fontId="0" fillId="0" borderId="0" xfId="0" applyAlignment="1"/>
    <xf numFmtId="0" fontId="31" fillId="0" borderId="0" xfId="0" applyFont="1" applyAlignment="1"/>
    <xf numFmtId="0" fontId="34" fillId="0" borderId="69" xfId="0" applyFont="1" applyFill="1" applyBorder="1" applyAlignment="1" applyProtection="1">
      <alignment horizontal="left" vertical="center" wrapText="1"/>
    </xf>
    <xf numFmtId="0" fontId="34" fillId="0" borderId="70" xfId="0" applyFont="1" applyFill="1" applyBorder="1" applyAlignment="1" applyProtection="1">
      <alignment horizontal="left" vertical="center" wrapText="1"/>
    </xf>
    <xf numFmtId="0" fontId="34" fillId="0" borderId="71" xfId="0" applyFont="1" applyFill="1" applyBorder="1" applyAlignment="1" applyProtection="1">
      <alignment horizontal="left" vertical="center" wrapText="1"/>
    </xf>
    <xf numFmtId="0" fontId="39" fillId="15" borderId="6" xfId="0" applyFont="1" applyFill="1" applyBorder="1" applyAlignment="1"/>
    <xf numFmtId="0" fontId="39" fillId="15" borderId="7" xfId="0" applyFont="1" applyFill="1" applyBorder="1" applyAlignment="1"/>
    <xf numFmtId="0" fontId="40" fillId="15" borderId="25" xfId="0" applyFont="1" applyFill="1" applyBorder="1" applyAlignment="1"/>
    <xf numFmtId="0" fontId="39" fillId="15" borderId="1" xfId="0" applyFont="1" applyFill="1" applyBorder="1" applyAlignment="1"/>
    <xf numFmtId="0" fontId="39" fillId="15" borderId="6" xfId="0" applyFont="1" applyFill="1" applyBorder="1" applyAlignment="1">
      <alignment vertical="center" wrapText="1"/>
    </xf>
    <xf numFmtId="0" fontId="40" fillId="15" borderId="25" xfId="0" applyFont="1" applyFill="1" applyBorder="1" applyAlignment="1">
      <alignment vertical="top"/>
    </xf>
    <xf numFmtId="0" fontId="40" fillId="15" borderId="6" xfId="0" applyFont="1" applyFill="1" applyBorder="1" applyAlignment="1">
      <alignment vertical="top" wrapText="1"/>
    </xf>
    <xf numFmtId="0" fontId="39" fillId="15" borderId="6" xfId="0" applyFont="1" applyFill="1" applyBorder="1" applyAlignment="1">
      <alignment vertical="top" wrapText="1"/>
    </xf>
    <xf numFmtId="0" fontId="39" fillId="15" borderId="26" xfId="0" applyFont="1" applyFill="1" applyBorder="1" applyAlignment="1">
      <alignment vertical="center" wrapText="1"/>
    </xf>
    <xf numFmtId="0" fontId="39" fillId="15" borderId="10" xfId="0" applyFont="1" applyFill="1" applyBorder="1" applyAlignment="1">
      <alignment vertical="top"/>
    </xf>
    <xf numFmtId="0" fontId="40" fillId="15" borderId="6" xfId="0" applyFont="1" applyFill="1" applyBorder="1" applyAlignment="1">
      <alignment vertical="center"/>
    </xf>
    <xf numFmtId="0" fontId="0" fillId="15" borderId="6" xfId="0" applyFont="1" applyFill="1" applyBorder="1" applyAlignment="1">
      <alignment vertical="top" wrapText="1"/>
    </xf>
    <xf numFmtId="0" fontId="0" fillId="15" borderId="7" xfId="0" applyFont="1" applyFill="1" applyBorder="1" applyAlignment="1">
      <alignment vertical="top" wrapText="1"/>
    </xf>
    <xf numFmtId="0" fontId="40" fillId="15" borderId="6" xfId="0" applyFont="1" applyFill="1" applyBorder="1" applyAlignment="1">
      <alignment vertical="top"/>
    </xf>
    <xf numFmtId="0" fontId="40" fillId="0" borderId="25" xfId="0" applyFont="1" applyBorder="1" applyAlignment="1" applyProtection="1">
      <alignment vertical="top"/>
      <protection locked="0"/>
    </xf>
    <xf numFmtId="0" fontId="0" fillId="0" borderId="8" xfId="0" applyBorder="1"/>
    <xf numFmtId="0" fontId="40" fillId="15" borderId="2" xfId="0" applyFont="1" applyFill="1" applyBorder="1" applyAlignment="1">
      <alignment vertical="top"/>
    </xf>
    <xf numFmtId="0" fontId="0" fillId="0" borderId="9" xfId="0" applyBorder="1" applyAlignment="1" applyProtection="1">
      <alignment vertical="top" wrapText="1"/>
      <protection locked="0"/>
    </xf>
    <xf numFmtId="0" fontId="40" fillId="15" borderId="25" xfId="0" applyFont="1" applyFill="1" applyBorder="1" applyAlignment="1">
      <alignment vertical="center"/>
    </xf>
    <xf numFmtId="0" fontId="39" fillId="15" borderId="7" xfId="0" applyFont="1" applyFill="1" applyBorder="1" applyAlignment="1">
      <alignment vertical="top" wrapText="1"/>
    </xf>
    <xf numFmtId="0" fontId="39" fillId="15" borderId="10" xfId="0" applyFont="1" applyFill="1" applyBorder="1" applyAlignment="1">
      <alignment vertical="center"/>
    </xf>
    <xf numFmtId="0" fontId="0" fillId="0" borderId="8" xfId="0" applyBorder="1" applyAlignment="1" applyProtection="1">
      <protection locked="0"/>
    </xf>
    <xf numFmtId="167" fontId="33" fillId="0" borderId="9" xfId="24" applyNumberFormat="1" applyFont="1" applyBorder="1" applyAlignment="1" applyProtection="1">
      <alignment vertical="center"/>
      <protection locked="0"/>
    </xf>
    <xf numFmtId="0" fontId="50" fillId="0" borderId="12" xfId="0" applyFont="1" applyBorder="1" applyAlignment="1" applyProtection="1">
      <alignment vertical="top"/>
      <protection locked="0"/>
    </xf>
    <xf numFmtId="0" fontId="50" fillId="0" borderId="12" xfId="0" applyFont="1" applyBorder="1" applyAlignment="1" applyProtection="1">
      <protection locked="0"/>
    </xf>
    <xf numFmtId="0" fontId="36" fillId="0" borderId="12" xfId="0" applyFont="1" applyFill="1" applyBorder="1" applyAlignment="1"/>
    <xf numFmtId="0" fontId="44" fillId="0" borderId="12" xfId="0" applyFont="1" applyFill="1" applyBorder="1" applyAlignment="1" applyProtection="1">
      <protection locked="0"/>
    </xf>
    <xf numFmtId="0" fontId="33" fillId="0" borderId="26" xfId="0" applyFont="1" applyBorder="1"/>
    <xf numFmtId="0" fontId="33" fillId="0" borderId="10" xfId="0" applyFont="1" applyBorder="1"/>
    <xf numFmtId="0" fontId="33" fillId="0" borderId="11" xfId="0" applyFont="1" applyBorder="1"/>
    <xf numFmtId="42" fontId="49" fillId="20" borderId="72" xfId="25" applyNumberFormat="1" applyFont="1" applyFill="1" applyBorder="1" applyAlignment="1" applyProtection="1">
      <alignment vertical="center"/>
    </xf>
    <xf numFmtId="42" fontId="49" fillId="20" borderId="49" xfId="25" applyNumberFormat="1" applyFont="1" applyFill="1" applyBorder="1" applyAlignment="1" applyProtection="1">
      <alignment vertical="center"/>
    </xf>
    <xf numFmtId="42" fontId="49" fillId="20" borderId="73" xfId="25" applyNumberFormat="1" applyFont="1" applyFill="1" applyBorder="1" applyAlignment="1" applyProtection="1">
      <alignment vertical="center"/>
    </xf>
    <xf numFmtId="0" fontId="49" fillId="20" borderId="74" xfId="0" applyFont="1" applyFill="1" applyBorder="1" applyAlignment="1" applyProtection="1">
      <alignment horizontal="center"/>
    </xf>
    <xf numFmtId="0" fontId="49" fillId="20" borderId="75" xfId="0" applyFont="1" applyFill="1" applyBorder="1" applyAlignment="1" applyProtection="1">
      <alignment horizontal="center"/>
    </xf>
    <xf numFmtId="41" fontId="49" fillId="20" borderId="75" xfId="0" applyNumberFormat="1" applyFont="1" applyFill="1" applyBorder="1" applyAlignment="1" applyProtection="1">
      <alignment horizontal="center"/>
    </xf>
    <xf numFmtId="9" fontId="49" fillId="20" borderId="76" xfId="0" applyNumberFormat="1" applyFont="1" applyFill="1" applyBorder="1" applyAlignment="1" applyProtection="1">
      <alignment horizontal="center" vertical="center"/>
    </xf>
    <xf numFmtId="0" fontId="51" fillId="20" borderId="74" xfId="0" applyFont="1" applyFill="1" applyBorder="1" applyAlignment="1" applyProtection="1">
      <alignment horizontal="center" vertical="center"/>
    </xf>
    <xf numFmtId="0" fontId="52" fillId="20" borderId="75" xfId="0" applyFont="1" applyFill="1" applyBorder="1" applyAlignment="1" applyProtection="1">
      <alignment horizontal="right" vertical="center" wrapText="1"/>
    </xf>
    <xf numFmtId="41" fontId="52" fillId="20" borderId="51" xfId="0" applyNumberFormat="1" applyFont="1" applyFill="1" applyBorder="1" applyAlignment="1" applyProtection="1">
      <alignment vertical="center"/>
    </xf>
    <xf numFmtId="10" fontId="52" fillId="20" borderId="51" xfId="0" applyNumberFormat="1" applyFont="1" applyFill="1" applyBorder="1" applyAlignment="1" applyProtection="1">
      <alignment vertical="center"/>
    </xf>
    <xf numFmtId="0" fontId="49" fillId="20" borderId="51" xfId="0" applyFont="1" applyFill="1" applyBorder="1" applyAlignment="1" applyProtection="1">
      <alignment horizontal="center"/>
    </xf>
    <xf numFmtId="41" fontId="49" fillId="20" borderId="51" xfId="0" applyNumberFormat="1" applyFont="1" applyFill="1" applyBorder="1" applyAlignment="1" applyProtection="1">
      <alignment horizontal="center"/>
    </xf>
    <xf numFmtId="9" fontId="49" fillId="20" borderId="51" xfId="0" applyNumberFormat="1" applyFont="1" applyFill="1" applyBorder="1" applyAlignment="1" applyProtection="1">
      <alignment horizontal="center" vertical="center"/>
    </xf>
    <xf numFmtId="10" fontId="52" fillId="20" borderId="51" xfId="28" applyNumberFormat="1" applyFont="1" applyFill="1" applyBorder="1" applyAlignment="1" applyProtection="1">
      <alignment horizontal="center" vertical="center"/>
    </xf>
    <xf numFmtId="168" fontId="53" fillId="20" borderId="77" xfId="0" applyNumberFormat="1" applyFont="1" applyFill="1" applyBorder="1" applyAlignment="1" applyProtection="1">
      <alignment horizontal="center" vertical="center"/>
    </xf>
    <xf numFmtId="42" fontId="53" fillId="20" borderId="72" xfId="25" applyNumberFormat="1" applyFont="1" applyFill="1" applyBorder="1" applyAlignment="1" applyProtection="1">
      <alignment vertical="center"/>
    </xf>
    <xf numFmtId="9" fontId="53" fillId="20" borderId="78" xfId="28" applyNumberFormat="1" applyFont="1" applyFill="1" applyBorder="1" applyAlignment="1" applyProtection="1">
      <alignment horizontal="center" vertical="center"/>
    </xf>
    <xf numFmtId="168" fontId="53" fillId="20" borderId="52" xfId="0" applyNumberFormat="1" applyFont="1" applyFill="1" applyBorder="1" applyAlignment="1" applyProtection="1">
      <alignment horizontal="center" vertical="center"/>
    </xf>
    <xf numFmtId="42" fontId="53" fillId="20" borderId="49" xfId="25" applyNumberFormat="1" applyFont="1" applyFill="1" applyBorder="1" applyAlignment="1" applyProtection="1">
      <alignment vertical="center"/>
    </xf>
    <xf numFmtId="9" fontId="53" fillId="20" borderId="57" xfId="28" applyNumberFormat="1" applyFont="1" applyFill="1" applyBorder="1" applyAlignment="1" applyProtection="1">
      <alignment horizontal="center" vertical="center"/>
    </xf>
    <xf numFmtId="42" fontId="53" fillId="20" borderId="49" xfId="25" applyNumberFormat="1" applyFont="1" applyFill="1" applyBorder="1" applyAlignment="1" applyProtection="1">
      <alignment vertical="center"/>
      <protection locked="0"/>
    </xf>
    <xf numFmtId="42" fontId="54" fillId="20" borderId="79" xfId="25" applyNumberFormat="1" applyFont="1" applyFill="1" applyBorder="1" applyProtection="1"/>
    <xf numFmtId="10" fontId="54" fillId="20" borderId="80" xfId="28" applyNumberFormat="1" applyFont="1" applyFill="1" applyBorder="1" applyAlignment="1" applyProtection="1">
      <alignment horizontal="center" vertical="center"/>
    </xf>
    <xf numFmtId="9" fontId="30" fillId="20" borderId="76" xfId="0" applyNumberFormat="1" applyFont="1" applyFill="1" applyBorder="1" applyAlignment="1" applyProtection="1">
      <alignment horizontal="center" vertical="center"/>
    </xf>
    <xf numFmtId="0" fontId="29" fillId="20" borderId="74" xfId="0" applyFont="1" applyFill="1" applyBorder="1" applyAlignment="1" applyProtection="1">
      <alignment horizontal="center" vertical="center"/>
    </xf>
    <xf numFmtId="0" fontId="55" fillId="20" borderId="75" xfId="0" applyFont="1" applyFill="1" applyBorder="1" applyAlignment="1" applyProtection="1">
      <alignment horizontal="right" vertical="center" wrapText="1"/>
    </xf>
    <xf numFmtId="41" fontId="55" fillId="20" borderId="51" xfId="0" applyNumberFormat="1" applyFont="1" applyFill="1" applyBorder="1" applyAlignment="1" applyProtection="1">
      <alignment vertical="center"/>
    </xf>
    <xf numFmtId="10" fontId="55" fillId="20" borderId="51" xfId="0" applyNumberFormat="1" applyFont="1" applyFill="1" applyBorder="1" applyAlignment="1" applyProtection="1">
      <alignment vertical="center"/>
    </xf>
    <xf numFmtId="10" fontId="55" fillId="20" borderId="51" xfId="28" applyNumberFormat="1" applyFont="1" applyFill="1" applyBorder="1" applyAlignment="1" applyProtection="1">
      <alignment horizontal="center" vertical="center"/>
    </xf>
    <xf numFmtId="0" fontId="29" fillId="20" borderId="0" xfId="0" applyFont="1" applyFill="1" applyProtection="1"/>
    <xf numFmtId="0" fontId="30" fillId="20" borderId="74" xfId="0" applyFont="1" applyFill="1" applyBorder="1" applyAlignment="1" applyProtection="1">
      <alignment horizontal="center" vertical="center"/>
    </xf>
    <xf numFmtId="9" fontId="29" fillId="20" borderId="51" xfId="0" applyNumberFormat="1" applyFont="1" applyFill="1" applyBorder="1" applyAlignment="1" applyProtection="1">
      <alignment horizontal="center" vertical="center"/>
    </xf>
    <xf numFmtId="0" fontId="29" fillId="20" borderId="51" xfId="0" applyFont="1" applyFill="1" applyBorder="1" applyAlignment="1" applyProtection="1">
      <alignment horizontal="center" vertical="center"/>
    </xf>
    <xf numFmtId="41" fontId="29" fillId="20" borderId="51" xfId="0" applyNumberFormat="1" applyFont="1" applyFill="1" applyBorder="1" applyAlignment="1" applyProtection="1">
      <alignment horizontal="center" vertical="center"/>
    </xf>
    <xf numFmtId="0" fontId="30" fillId="20" borderId="75" xfId="0" applyFont="1" applyFill="1" applyBorder="1" applyAlignment="1" applyProtection="1">
      <alignment horizontal="center" vertical="center"/>
    </xf>
    <xf numFmtId="41" fontId="30" fillId="20" borderId="75" xfId="0" applyNumberFormat="1" applyFont="1" applyFill="1" applyBorder="1" applyAlignment="1" applyProtection="1">
      <alignment horizontal="center" vertical="center"/>
    </xf>
    <xf numFmtId="0" fontId="40" fillId="0" borderId="12" xfId="0" applyFont="1" applyFill="1" applyBorder="1" applyAlignment="1">
      <alignment horizontal="center" vertical="center"/>
    </xf>
    <xf numFmtId="0" fontId="32" fillId="0" borderId="12" xfId="0" applyNumberFormat="1" applyFont="1" applyFill="1" applyBorder="1" applyAlignment="1">
      <alignment horizontal="justify" vertical="top" wrapText="1"/>
    </xf>
    <xf numFmtId="0" fontId="56" fillId="20" borderId="81" xfId="0" applyFont="1" applyFill="1" applyBorder="1" applyAlignment="1">
      <alignment horizontal="center" vertical="center"/>
    </xf>
    <xf numFmtId="0" fontId="56" fillId="20" borderId="82" xfId="0" applyFont="1" applyFill="1" applyBorder="1" applyAlignment="1">
      <alignment horizontal="center" vertical="center" wrapText="1"/>
    </xf>
    <xf numFmtId="0" fontId="42" fillId="0" borderId="83" xfId="0" applyFont="1" applyFill="1" applyBorder="1" applyAlignment="1">
      <alignment horizontal="center" vertical="center"/>
    </xf>
    <xf numFmtId="0" fontId="42" fillId="0" borderId="84" xfId="0" applyFont="1" applyFill="1" applyBorder="1" applyAlignment="1">
      <alignment horizontal="left" vertical="center" wrapText="1"/>
    </xf>
    <xf numFmtId="0" fontId="32" fillId="0" borderId="12" xfId="0" applyNumberFormat="1" applyFont="1" applyFill="1" applyBorder="1" applyAlignment="1">
      <alignment horizontal="justify" vertical="justify" wrapText="1"/>
    </xf>
    <xf numFmtId="0" fontId="38" fillId="0" borderId="8" xfId="0" applyFont="1" applyFill="1" applyBorder="1" applyAlignment="1">
      <alignment horizontal="center" vertical="center"/>
    </xf>
    <xf numFmtId="0" fontId="0" fillId="0" borderId="9" xfId="0" applyFill="1" applyBorder="1"/>
    <xf numFmtId="168" fontId="49" fillId="20" borderId="77" xfId="0" applyNumberFormat="1" applyFont="1" applyFill="1" applyBorder="1" applyAlignment="1" applyProtection="1">
      <alignment horizontal="center" vertical="center"/>
    </xf>
    <xf numFmtId="9" fontId="49" fillId="20" borderId="78" xfId="28" applyNumberFormat="1" applyFont="1" applyFill="1" applyBorder="1" applyAlignment="1" applyProtection="1">
      <alignment horizontal="center" vertical="center"/>
    </xf>
    <xf numFmtId="0" fontId="34" fillId="0" borderId="52" xfId="25" applyFont="1" applyFill="1" applyBorder="1" applyAlignment="1" applyProtection="1">
      <alignment horizontal="left" vertical="center"/>
    </xf>
    <xf numFmtId="9" fontId="34" fillId="15" borderId="57" xfId="28" applyNumberFormat="1" applyFont="1" applyFill="1" applyBorder="1" applyAlignment="1" applyProtection="1">
      <alignment horizontal="center" vertical="center"/>
    </xf>
    <xf numFmtId="9" fontId="34" fillId="15" borderId="85" xfId="28" applyNumberFormat="1" applyFont="1" applyFill="1" applyBorder="1" applyAlignment="1" applyProtection="1">
      <alignment horizontal="center" vertical="center"/>
    </xf>
    <xf numFmtId="168" fontId="49" fillId="20" borderId="52" xfId="0" applyNumberFormat="1" applyFont="1" applyFill="1" applyBorder="1" applyAlignment="1" applyProtection="1">
      <alignment horizontal="center" vertical="center"/>
    </xf>
    <xf numFmtId="9" fontId="49" fillId="20" borderId="57" xfId="28" applyNumberFormat="1" applyFont="1" applyFill="1" applyBorder="1" applyAlignment="1" applyProtection="1">
      <alignment horizontal="center" vertical="center"/>
    </xf>
    <xf numFmtId="9" fontId="49" fillId="20" borderId="86" xfId="28" applyNumberFormat="1" applyFont="1" applyFill="1" applyBorder="1" applyAlignment="1" applyProtection="1">
      <alignment horizontal="center" vertical="center"/>
    </xf>
    <xf numFmtId="9" fontId="34" fillId="15" borderId="87" xfId="28" applyNumberFormat="1" applyFont="1" applyFill="1" applyBorder="1" applyAlignment="1" applyProtection="1">
      <alignment horizontal="center" vertical="center"/>
    </xf>
    <xf numFmtId="49" fontId="49" fillId="20" borderId="52" xfId="0" applyNumberFormat="1" applyFont="1" applyFill="1" applyBorder="1" applyAlignment="1" applyProtection="1">
      <alignment horizontal="center" vertical="center"/>
    </xf>
    <xf numFmtId="9" fontId="49" fillId="20" borderId="88" xfId="28" applyNumberFormat="1" applyFont="1" applyFill="1" applyBorder="1" applyAlignment="1" applyProtection="1">
      <alignment horizontal="center" vertical="center"/>
    </xf>
    <xf numFmtId="9" fontId="34" fillId="15" borderId="89" xfId="28" applyNumberFormat="1" applyFont="1" applyFill="1" applyBorder="1" applyAlignment="1" applyProtection="1">
      <alignment horizontal="center" vertical="center"/>
    </xf>
    <xf numFmtId="42" fontId="52" fillId="20" borderId="79" xfId="25" applyNumberFormat="1" applyFont="1" applyFill="1" applyBorder="1" applyProtection="1"/>
    <xf numFmtId="10" fontId="52" fillId="20" borderId="90" xfId="28" applyNumberFormat="1" applyFont="1" applyFill="1" applyBorder="1" applyAlignment="1" applyProtection="1">
      <alignment horizontal="center" vertical="center"/>
    </xf>
    <xf numFmtId="0" fontId="0" fillId="0" borderId="91" xfId="0" applyFill="1" applyBorder="1" applyAlignment="1" applyProtection="1">
      <alignment horizontal="right"/>
      <protection locked="0"/>
    </xf>
    <xf numFmtId="0" fontId="31" fillId="0" borderId="92" xfId="0" applyFont="1" applyBorder="1" applyAlignment="1" applyProtection="1">
      <alignment horizontal="right" vertical="center" wrapText="1"/>
      <protection locked="0"/>
    </xf>
    <xf numFmtId="41" fontId="0" fillId="0" borderId="92" xfId="0" applyNumberFormat="1" applyBorder="1" applyAlignment="1" applyProtection="1">
      <alignment horizontal="right" vertical="center"/>
    </xf>
    <xf numFmtId="41" fontId="31" fillId="0" borderId="92" xfId="0" applyNumberFormat="1" applyFont="1" applyBorder="1" applyAlignment="1" applyProtection="1">
      <alignment horizontal="right" vertical="center"/>
    </xf>
    <xf numFmtId="41" fontId="0" fillId="0" borderId="92" xfId="0" applyNumberFormat="1" applyBorder="1" applyAlignment="1" applyProtection="1">
      <alignment horizontal="right" vertical="center"/>
      <protection locked="0"/>
    </xf>
    <xf numFmtId="41" fontId="44" fillId="15" borderId="92" xfId="0" applyNumberFormat="1" applyFont="1" applyFill="1" applyBorder="1" applyAlignment="1" applyProtection="1">
      <alignment horizontal="right" vertical="center"/>
    </xf>
    <xf numFmtId="41" fontId="31" fillId="18" borderId="92" xfId="0" applyNumberFormat="1" applyFont="1" applyFill="1" applyBorder="1" applyAlignment="1" applyProtection="1">
      <alignment horizontal="right" vertical="center"/>
    </xf>
    <xf numFmtId="41" fontId="8" fillId="18" borderId="92" xfId="0" applyNumberFormat="1" applyFont="1" applyFill="1" applyBorder="1" applyAlignment="1" applyProtection="1">
      <alignment horizontal="right" vertical="center"/>
    </xf>
    <xf numFmtId="41" fontId="44" fillId="18" borderId="92" xfId="0" applyNumberFormat="1" applyFont="1" applyFill="1" applyBorder="1" applyAlignment="1" applyProtection="1">
      <alignment horizontal="right" vertical="center"/>
    </xf>
    <xf numFmtId="41" fontId="0" fillId="0" borderId="92" xfId="0" applyNumberFormat="1" applyFont="1" applyBorder="1" applyAlignment="1" applyProtection="1">
      <alignment horizontal="right" vertical="center"/>
      <protection locked="0"/>
    </xf>
    <xf numFmtId="41" fontId="44" fillId="16" borderId="92" xfId="0" applyNumberFormat="1" applyFont="1" applyFill="1" applyBorder="1" applyAlignment="1" applyProtection="1">
      <alignment horizontal="right" vertical="center"/>
    </xf>
    <xf numFmtId="41" fontId="0" fillId="0" borderId="92" xfId="0" applyNumberFormat="1" applyFont="1" applyBorder="1" applyAlignment="1" applyProtection="1">
      <alignment horizontal="right" vertical="center"/>
    </xf>
    <xf numFmtId="41" fontId="0" fillId="0" borderId="92" xfId="0" applyNumberFormat="1" applyFont="1" applyBorder="1" applyAlignment="1" applyProtection="1">
      <alignment horizontal="right"/>
      <protection locked="0"/>
    </xf>
    <xf numFmtId="41" fontId="0" fillId="0" borderId="92" xfId="0" applyNumberFormat="1" applyFont="1" applyBorder="1" applyAlignment="1" applyProtection="1">
      <alignment horizontal="right"/>
    </xf>
    <xf numFmtId="41" fontId="9" fillId="0" borderId="92" xfId="0" applyNumberFormat="1" applyFont="1" applyBorder="1" applyAlignment="1" applyProtection="1">
      <alignment horizontal="right" vertical="center" wrapText="1"/>
    </xf>
    <xf numFmtId="41" fontId="9" fillId="0" borderId="92" xfId="0" applyNumberFormat="1" applyFont="1" applyBorder="1" applyAlignment="1" applyProtection="1">
      <alignment horizontal="right" vertical="center"/>
    </xf>
    <xf numFmtId="41" fontId="1" fillId="0" borderId="92" xfId="0" applyNumberFormat="1" applyFont="1" applyBorder="1" applyAlignment="1" applyProtection="1">
      <alignment horizontal="right" vertical="center"/>
      <protection locked="0"/>
    </xf>
    <xf numFmtId="41" fontId="9" fillId="0" borderId="92" xfId="0" applyNumberFormat="1" applyFont="1" applyBorder="1" applyAlignment="1" applyProtection="1">
      <alignment horizontal="right" vertical="center"/>
      <protection locked="0"/>
    </xf>
    <xf numFmtId="41" fontId="8" fillId="0" borderId="92" xfId="0" applyNumberFormat="1" applyFont="1" applyBorder="1" applyAlignment="1" applyProtection="1">
      <alignment horizontal="right"/>
    </xf>
    <xf numFmtId="0" fontId="57" fillId="15" borderId="93" xfId="25" applyFont="1" applyFill="1" applyBorder="1" applyAlignment="1" applyProtection="1">
      <alignment horizontal="center" vertical="center"/>
    </xf>
    <xf numFmtId="41" fontId="44" fillId="15" borderId="94" xfId="0" applyNumberFormat="1" applyFont="1" applyFill="1" applyBorder="1" applyAlignment="1" applyProtection="1">
      <alignment vertical="center"/>
    </xf>
    <xf numFmtId="0" fontId="57" fillId="18" borderId="93" xfId="25" applyFont="1" applyFill="1" applyBorder="1" applyAlignment="1" applyProtection="1">
      <alignment horizontal="center" vertical="center"/>
    </xf>
    <xf numFmtId="41" fontId="31" fillId="18" borderId="94" xfId="0" applyNumberFormat="1" applyFont="1" applyFill="1" applyBorder="1" applyAlignment="1" applyProtection="1">
      <alignment vertical="center"/>
    </xf>
    <xf numFmtId="0" fontId="34" fillId="0" borderId="93" xfId="25" applyFont="1" applyFill="1" applyBorder="1" applyAlignment="1" applyProtection="1">
      <alignment horizontal="center" vertical="center"/>
    </xf>
    <xf numFmtId="41" fontId="44" fillId="0" borderId="94" xfId="0" applyNumberFormat="1" applyFont="1" applyFill="1" applyBorder="1" applyAlignment="1" applyProtection="1">
      <alignment horizontal="right" vertical="center"/>
    </xf>
    <xf numFmtId="41" fontId="31" fillId="22" borderId="94" xfId="0" applyNumberFormat="1" applyFont="1" applyFill="1" applyBorder="1" applyAlignment="1" applyProtection="1">
      <alignment vertical="center"/>
    </xf>
    <xf numFmtId="41" fontId="44" fillId="15" borderId="94" xfId="0" applyNumberFormat="1" applyFont="1" applyFill="1" applyBorder="1" applyAlignment="1" applyProtection="1">
      <alignment horizontal="right" vertical="center"/>
    </xf>
    <xf numFmtId="41" fontId="57" fillId="0" borderId="94" xfId="0" applyNumberFormat="1" applyFont="1" applyFill="1" applyBorder="1" applyAlignment="1" applyProtection="1">
      <alignment horizontal="right" vertical="center"/>
    </xf>
    <xf numFmtId="41" fontId="47" fillId="18" borderId="94" xfId="0" applyNumberFormat="1" applyFont="1" applyFill="1" applyBorder="1" applyAlignment="1" applyProtection="1">
      <alignment horizontal="right" vertical="center" wrapText="1"/>
    </xf>
    <xf numFmtId="41" fontId="0" fillId="18" borderId="94" xfId="0" applyNumberFormat="1" applyFont="1" applyFill="1" applyBorder="1" applyAlignment="1" applyProtection="1">
      <alignment vertical="center"/>
    </xf>
    <xf numFmtId="41" fontId="47" fillId="18" borderId="94" xfId="0" applyNumberFormat="1" applyFont="1" applyFill="1" applyBorder="1" applyAlignment="1" applyProtection="1">
      <alignment vertical="center" wrapText="1"/>
    </xf>
    <xf numFmtId="41" fontId="31" fillId="15" borderId="94" xfId="0" applyNumberFormat="1" applyFont="1" applyFill="1" applyBorder="1" applyAlignment="1" applyProtection="1">
      <alignment vertical="center"/>
    </xf>
    <xf numFmtId="41" fontId="47" fillId="18" borderId="94" xfId="0" applyNumberFormat="1" applyFont="1" applyFill="1" applyBorder="1" applyAlignment="1" applyProtection="1">
      <alignment vertical="center"/>
    </xf>
    <xf numFmtId="41" fontId="44" fillId="18" borderId="94" xfId="0" applyNumberFormat="1" applyFont="1" applyFill="1" applyBorder="1" applyAlignment="1" applyProtection="1">
      <alignment vertical="center"/>
    </xf>
    <xf numFmtId="0" fontId="44" fillId="18" borderId="58" xfId="0" applyFont="1" applyFill="1" applyBorder="1" applyAlignment="1" applyProtection="1">
      <alignment horizontal="left" vertical="center" wrapText="1"/>
    </xf>
    <xf numFmtId="0" fontId="47" fillId="15" borderId="58" xfId="0" applyFont="1" applyFill="1" applyBorder="1" applyAlignment="1" applyProtection="1">
      <alignment horizontal="left" vertical="center" wrapText="1"/>
    </xf>
    <xf numFmtId="0" fontId="30" fillId="0" borderId="95" xfId="0" applyFont="1" applyFill="1" applyBorder="1" applyAlignment="1" applyProtection="1">
      <alignment horizontal="center" vertical="center" wrapText="1"/>
    </xf>
    <xf numFmtId="0" fontId="30" fillId="0" borderId="96" xfId="0" applyFont="1" applyFill="1" applyBorder="1" applyAlignment="1" applyProtection="1">
      <alignment horizontal="center" vertical="center" wrapText="1"/>
    </xf>
    <xf numFmtId="164" fontId="30" fillId="0" borderId="97" xfId="0" applyNumberFormat="1" applyFont="1" applyFill="1" applyBorder="1" applyAlignment="1" applyProtection="1">
      <alignment horizontal="center" vertical="center" wrapText="1"/>
    </xf>
    <xf numFmtId="0" fontId="53" fillId="20" borderId="93" xfId="0" applyFont="1" applyFill="1" applyBorder="1" applyAlignment="1" applyProtection="1">
      <alignment horizontal="center" vertical="center" wrapText="1"/>
    </xf>
    <xf numFmtId="0" fontId="53" fillId="20" borderId="58" xfId="0" applyFont="1" applyFill="1" applyBorder="1" applyAlignment="1" applyProtection="1">
      <alignment horizontal="left" vertical="center" wrapText="1"/>
    </xf>
    <xf numFmtId="41" fontId="30" fillId="20" borderId="94" xfId="0" applyNumberFormat="1" applyFont="1" applyFill="1" applyBorder="1" applyAlignment="1" applyProtection="1">
      <alignment vertical="center"/>
    </xf>
    <xf numFmtId="168" fontId="53" fillId="20" borderId="58" xfId="0" applyNumberFormat="1" applyFont="1" applyFill="1" applyBorder="1" applyAlignment="1" applyProtection="1">
      <alignment horizontal="left" vertical="center"/>
    </xf>
    <xf numFmtId="41" fontId="30" fillId="20" borderId="94" xfId="0" applyNumberFormat="1" applyFont="1" applyFill="1" applyBorder="1" applyAlignment="1" applyProtection="1">
      <alignment horizontal="right" vertical="center" wrapText="1"/>
    </xf>
    <xf numFmtId="0" fontId="53" fillId="20" borderId="58" xfId="0" applyNumberFormat="1" applyFont="1" applyFill="1" applyBorder="1" applyAlignment="1" applyProtection="1">
      <alignment horizontal="left" vertical="center" wrapText="1"/>
    </xf>
    <xf numFmtId="0" fontId="53" fillId="20" borderId="58" xfId="0" applyNumberFormat="1" applyFont="1" applyFill="1" applyBorder="1" applyAlignment="1" applyProtection="1">
      <alignment horizontal="left" vertical="center"/>
    </xf>
    <xf numFmtId="41" fontId="30" fillId="20" borderId="92" xfId="0" applyNumberFormat="1" applyFont="1" applyFill="1" applyBorder="1" applyAlignment="1" applyProtection="1">
      <alignment horizontal="right" vertical="center"/>
    </xf>
    <xf numFmtId="41" fontId="30" fillId="20" borderId="58" xfId="0" applyNumberFormat="1" applyFont="1" applyFill="1" applyBorder="1" applyAlignment="1" applyProtection="1">
      <alignment horizontal="right" vertical="center"/>
    </xf>
    <xf numFmtId="168" fontId="53" fillId="20" borderId="58" xfId="0" applyNumberFormat="1" applyFont="1" applyFill="1" applyBorder="1" applyAlignment="1" applyProtection="1">
      <alignment horizontal="left" vertical="center" wrapText="1"/>
    </xf>
    <xf numFmtId="41" fontId="58" fillId="20" borderId="98" xfId="0" applyNumberFormat="1" applyFont="1" applyFill="1" applyBorder="1" applyAlignment="1" applyProtection="1">
      <alignment horizontal="right" vertical="center"/>
    </xf>
    <xf numFmtId="0" fontId="53" fillId="0" borderId="99" xfId="0" applyFont="1" applyFill="1" applyBorder="1" applyAlignment="1" applyProtection="1">
      <alignment horizontal="center" vertical="center" wrapText="1"/>
    </xf>
    <xf numFmtId="168" fontId="53" fillId="0" borderId="100" xfId="0" applyNumberFormat="1" applyFont="1" applyFill="1" applyBorder="1" applyAlignment="1" applyProtection="1">
      <alignment horizontal="left" vertical="center"/>
    </xf>
    <xf numFmtId="41" fontId="30" fillId="0" borderId="101" xfId="0" applyNumberFormat="1" applyFont="1" applyFill="1" applyBorder="1" applyAlignment="1" applyProtection="1">
      <alignment horizontal="right" vertical="center" wrapText="1"/>
    </xf>
    <xf numFmtId="41" fontId="9" fillId="0" borderId="92" xfId="0" applyNumberFormat="1" applyFont="1" applyFill="1" applyBorder="1" applyAlignment="1" applyProtection="1">
      <alignment horizontal="right" vertical="center"/>
    </xf>
    <xf numFmtId="41" fontId="9" fillId="0" borderId="58" xfId="0" applyNumberFormat="1" applyFont="1" applyFill="1" applyBorder="1" applyAlignment="1" applyProtection="1">
      <alignment horizontal="right" vertical="center"/>
    </xf>
    <xf numFmtId="0" fontId="36" fillId="0" borderId="64" xfId="0" applyFont="1" applyFill="1" applyBorder="1" applyAlignment="1">
      <alignment horizontal="center" vertical="center" wrapText="1"/>
    </xf>
    <xf numFmtId="0" fontId="36" fillId="0" borderId="0" xfId="0" applyFont="1" applyFill="1" applyBorder="1" applyAlignment="1">
      <alignment horizontal="center" vertical="center" wrapText="1"/>
    </xf>
    <xf numFmtId="164" fontId="36" fillId="0" borderId="0" xfId="0" applyNumberFormat="1" applyFont="1" applyFill="1" applyBorder="1" applyAlignment="1">
      <alignment horizontal="center" vertical="center" wrapText="1"/>
    </xf>
    <xf numFmtId="41" fontId="36" fillId="0" borderId="0" xfId="0" applyNumberFormat="1" applyFont="1" applyFill="1" applyBorder="1" applyAlignment="1">
      <alignment horizontal="center" vertical="center" wrapText="1"/>
    </xf>
    <xf numFmtId="0" fontId="31" fillId="0" borderId="62" xfId="0" applyFont="1" applyFill="1" applyBorder="1" applyAlignment="1">
      <alignment horizontal="center" vertical="center" wrapText="1"/>
    </xf>
    <xf numFmtId="0" fontId="31" fillId="0" borderId="0" xfId="0" applyFont="1" applyFill="1" applyAlignment="1">
      <alignment horizontal="center" vertical="center" wrapText="1"/>
    </xf>
    <xf numFmtId="0" fontId="30" fillId="20" borderId="62" xfId="0" applyFont="1" applyFill="1" applyBorder="1" applyAlignment="1">
      <alignment horizontal="center" vertical="center" wrapText="1"/>
    </xf>
    <xf numFmtId="0" fontId="53" fillId="20" borderId="102" xfId="0" applyFont="1" applyFill="1" applyBorder="1" applyAlignment="1">
      <alignment horizontal="center" vertical="center" wrapText="1"/>
    </xf>
    <xf numFmtId="0" fontId="53" fillId="20" borderId="103" xfId="0" applyFont="1" applyFill="1" applyBorder="1" applyAlignment="1">
      <alignment horizontal="center" vertical="center" wrapText="1"/>
    </xf>
    <xf numFmtId="0" fontId="53" fillId="20" borderId="104" xfId="0" applyFont="1" applyFill="1" applyBorder="1" applyAlignment="1">
      <alignment horizontal="center" vertical="center" wrapText="1"/>
    </xf>
    <xf numFmtId="41" fontId="53" fillId="20" borderId="103" xfId="0" applyNumberFormat="1" applyFont="1" applyFill="1" applyBorder="1" applyAlignment="1">
      <alignment horizontal="center" vertical="center" wrapText="1"/>
    </xf>
    <xf numFmtId="41" fontId="49" fillId="20" borderId="105" xfId="0" applyNumberFormat="1" applyFont="1" applyFill="1" applyBorder="1" applyAlignment="1" applyProtection="1">
      <alignment horizontal="right" vertical="center"/>
    </xf>
    <xf numFmtId="41" fontId="49" fillId="20" borderId="58" xfId="0" applyNumberFormat="1" applyFont="1" applyFill="1" applyBorder="1" applyAlignment="1" applyProtection="1">
      <alignment horizontal="right" vertical="center"/>
    </xf>
    <xf numFmtId="0" fontId="53" fillId="20" borderId="61" xfId="0" applyFont="1" applyFill="1" applyBorder="1" applyAlignment="1" applyProtection="1">
      <alignment horizontal="center" vertical="center"/>
    </xf>
    <xf numFmtId="0" fontId="53" fillId="20" borderId="58" xfId="0" applyFont="1" applyFill="1" applyBorder="1" applyAlignment="1" applyProtection="1">
      <alignment vertical="center" wrapText="1"/>
    </xf>
    <xf numFmtId="0" fontId="33" fillId="0" borderId="106" xfId="0" applyFont="1" applyFill="1" applyBorder="1" applyAlignment="1" applyProtection="1">
      <alignment horizontal="center" vertical="center"/>
    </xf>
    <xf numFmtId="0" fontId="33" fillId="0" borderId="100" xfId="0" applyFont="1" applyFill="1" applyBorder="1" applyAlignment="1" applyProtection="1">
      <alignment vertical="center" wrapText="1"/>
    </xf>
    <xf numFmtId="41" fontId="33" fillId="0" borderId="100" xfId="0" applyNumberFormat="1" applyFont="1" applyFill="1" applyBorder="1" applyAlignment="1" applyProtection="1">
      <alignment horizontal="right" vertical="center"/>
      <protection locked="0"/>
    </xf>
    <xf numFmtId="41" fontId="33" fillId="18" borderId="100" xfId="0" applyNumberFormat="1" applyFont="1" applyFill="1" applyBorder="1" applyAlignment="1" applyProtection="1">
      <alignment horizontal="right" vertical="center"/>
    </xf>
    <xf numFmtId="0" fontId="55" fillId="20" borderId="107" xfId="0" applyFont="1" applyFill="1" applyBorder="1" applyAlignment="1" applyProtection="1">
      <alignment vertical="center"/>
    </xf>
    <xf numFmtId="0" fontId="30" fillId="20" borderId="108" xfId="0" applyFont="1" applyFill="1" applyBorder="1" applyAlignment="1" applyProtection="1">
      <alignment horizontal="right" vertical="center"/>
    </xf>
    <xf numFmtId="41" fontId="30" fillId="20" borderId="108" xfId="0" applyNumberFormat="1" applyFont="1" applyFill="1" applyBorder="1" applyAlignment="1" applyProtection="1">
      <alignment horizontal="center" vertical="center"/>
    </xf>
    <xf numFmtId="41" fontId="30" fillId="20" borderId="109" xfId="0" applyNumberFormat="1" applyFont="1" applyFill="1" applyBorder="1" applyAlignment="1" applyProtection="1">
      <alignment horizontal="center" vertical="center"/>
    </xf>
    <xf numFmtId="0" fontId="42" fillId="0" borderId="2" xfId="0"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3" xfId="0" applyFont="1" applyFill="1" applyBorder="1" applyAlignment="1" applyProtection="1">
      <alignment horizontal="center" vertical="center"/>
    </xf>
    <xf numFmtId="41" fontId="53" fillId="20" borderId="110" xfId="0" applyNumberFormat="1" applyFont="1" applyFill="1" applyBorder="1" applyAlignment="1" applyProtection="1">
      <alignment horizontal="center" vertical="center"/>
    </xf>
    <xf numFmtId="49" fontId="53" fillId="20" borderId="111" xfId="0" applyNumberFormat="1" applyFont="1" applyFill="1" applyBorder="1" applyAlignment="1" applyProtection="1">
      <alignment horizontal="center" vertical="center"/>
    </xf>
    <xf numFmtId="0" fontId="53" fillId="20" borderId="107" xfId="0" applyFont="1" applyFill="1" applyBorder="1" applyAlignment="1" applyProtection="1">
      <alignment horizontal="center" vertical="center"/>
    </xf>
    <xf numFmtId="0" fontId="53" fillId="20" borderId="108" xfId="0" applyFont="1" applyFill="1" applyBorder="1" applyAlignment="1" applyProtection="1">
      <alignment horizontal="center" vertical="center"/>
    </xf>
    <xf numFmtId="0" fontId="54" fillId="20" borderId="108" xfId="0" applyFont="1" applyFill="1" applyBorder="1" applyAlignment="1" applyProtection="1">
      <alignment horizontal="right" vertical="center" wrapText="1"/>
    </xf>
    <xf numFmtId="42" fontId="53" fillId="20" borderId="112" xfId="0" applyNumberFormat="1" applyFont="1" applyFill="1" applyBorder="1" applyAlignment="1" applyProtection="1">
      <alignment horizontal="right" vertical="center"/>
    </xf>
    <xf numFmtId="49" fontId="30" fillId="20" borderId="113" xfId="0" applyNumberFormat="1" applyFont="1" applyFill="1" applyBorder="1" applyAlignment="1" applyProtection="1">
      <alignment horizontal="center" vertical="center"/>
    </xf>
    <xf numFmtId="49" fontId="30" fillId="0" borderId="114" xfId="0" applyNumberFormat="1" applyFont="1" applyFill="1" applyBorder="1" applyAlignment="1" applyProtection="1">
      <alignment horizontal="center" vertical="center"/>
    </xf>
    <xf numFmtId="49" fontId="30" fillId="0" borderId="113" xfId="0" applyNumberFormat="1" applyFont="1" applyFill="1" applyBorder="1" applyAlignment="1" applyProtection="1">
      <alignment horizontal="center" vertical="center"/>
    </xf>
    <xf numFmtId="49" fontId="31" fillId="0" borderId="0" xfId="0" applyNumberFormat="1" applyFont="1" applyFill="1" applyAlignment="1" applyProtection="1">
      <alignment horizontal="center" vertical="center"/>
    </xf>
    <xf numFmtId="49" fontId="33" fillId="0" borderId="115" xfId="0" applyNumberFormat="1" applyFont="1" applyFill="1" applyBorder="1" applyAlignment="1" applyProtection="1">
      <alignment horizontal="center" vertical="center"/>
    </xf>
    <xf numFmtId="0" fontId="33" fillId="0" borderId="116" xfId="0" applyFont="1" applyFill="1" applyBorder="1" applyAlignment="1" applyProtection="1">
      <alignment vertical="center" wrapText="1"/>
    </xf>
    <xf numFmtId="0" fontId="53" fillId="20" borderId="27" xfId="0" applyFont="1" applyFill="1" applyBorder="1" applyAlignment="1">
      <alignment horizontal="center" vertical="center" wrapText="1"/>
    </xf>
    <xf numFmtId="0" fontId="53" fillId="20" borderId="27" xfId="0" applyFont="1" applyFill="1" applyBorder="1" applyAlignment="1">
      <alignment horizontal="center" vertical="center"/>
    </xf>
    <xf numFmtId="0" fontId="53" fillId="0" borderId="2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27" xfId="0" applyFont="1" applyFill="1" applyBorder="1" applyAlignment="1">
      <alignment horizontal="center" vertical="center"/>
    </xf>
    <xf numFmtId="0" fontId="31" fillId="0" borderId="0" xfId="0" applyFont="1" applyFill="1" applyAlignment="1">
      <alignment horizontal="center" vertical="center"/>
    </xf>
    <xf numFmtId="0" fontId="30" fillId="20" borderId="25" xfId="0" applyFont="1" applyFill="1" applyBorder="1" applyAlignment="1" applyProtection="1"/>
    <xf numFmtId="41" fontId="49" fillId="20" borderId="12" xfId="0" applyNumberFormat="1" applyFont="1" applyFill="1" applyBorder="1" applyAlignment="1" applyProtection="1">
      <alignment horizontal="right"/>
    </xf>
    <xf numFmtId="0" fontId="30" fillId="20" borderId="8" xfId="0" applyFont="1" applyFill="1" applyBorder="1" applyAlignment="1" applyProtection="1"/>
    <xf numFmtId="41" fontId="30" fillId="20" borderId="12" xfId="0" applyNumberFormat="1" applyFont="1" applyFill="1" applyBorder="1" applyAlignment="1" applyProtection="1">
      <alignment horizontal="right"/>
    </xf>
    <xf numFmtId="41" fontId="59" fillId="20" borderId="12" xfId="0" applyNumberFormat="1" applyFont="1" applyFill="1" applyBorder="1" applyAlignment="1" applyProtection="1">
      <alignment horizontal="right" vertical="center"/>
    </xf>
    <xf numFmtId="0" fontId="0" fillId="0" borderId="117" xfId="0" applyBorder="1" applyAlignment="1">
      <alignment horizontal="center" vertical="center"/>
    </xf>
    <xf numFmtId="0" fontId="0" fillId="0" borderId="118" xfId="0" applyFill="1" applyBorder="1" applyAlignment="1">
      <alignment vertical="center" wrapText="1"/>
    </xf>
    <xf numFmtId="49" fontId="30" fillId="20" borderId="119" xfId="0" applyNumberFormat="1" applyFont="1" applyFill="1" applyBorder="1" applyAlignment="1" applyProtection="1">
      <alignment horizontal="center" vertical="center" wrapText="1"/>
    </xf>
    <xf numFmtId="49" fontId="30" fillId="0" borderId="120" xfId="0" applyNumberFormat="1" applyFont="1" applyFill="1" applyBorder="1" applyAlignment="1" applyProtection="1">
      <alignment horizontal="center" vertical="center"/>
    </xf>
    <xf numFmtId="49" fontId="30" fillId="0" borderId="119" xfId="0" applyNumberFormat="1" applyFont="1" applyFill="1" applyBorder="1" applyAlignment="1" applyProtection="1">
      <alignment horizontal="center" vertical="center" wrapText="1"/>
    </xf>
    <xf numFmtId="49" fontId="30" fillId="20" borderId="93" xfId="0" applyNumberFormat="1" applyFont="1" applyFill="1" applyBorder="1" applyAlignment="1" applyProtection="1">
      <alignment horizontal="center" vertical="center"/>
    </xf>
    <xf numFmtId="42" fontId="30" fillId="20" borderId="94" xfId="0" applyNumberFormat="1" applyFont="1" applyFill="1" applyBorder="1" applyAlignment="1" applyProtection="1">
      <alignment horizontal="right" vertical="center"/>
    </xf>
    <xf numFmtId="49" fontId="37" fillId="15" borderId="93" xfId="0" applyNumberFormat="1" applyFont="1" applyFill="1" applyBorder="1" applyAlignment="1" applyProtection="1">
      <alignment horizontal="center" vertical="center"/>
    </xf>
    <xf numFmtId="42" fontId="37" fillId="15" borderId="94" xfId="0" applyNumberFormat="1" applyFont="1" applyFill="1" applyBorder="1" applyAlignment="1" applyProtection="1">
      <alignment horizontal="right" vertical="center"/>
    </xf>
    <xf numFmtId="49" fontId="33" fillId="0" borderId="93" xfId="0" applyNumberFormat="1" applyFont="1" applyFill="1" applyBorder="1" applyAlignment="1" applyProtection="1">
      <alignment horizontal="center" vertical="center"/>
    </xf>
    <xf numFmtId="42" fontId="33" fillId="0" borderId="94" xfId="0" applyNumberFormat="1" applyFont="1" applyFill="1" applyBorder="1" applyAlignment="1" applyProtection="1">
      <alignment horizontal="right" vertical="center"/>
      <protection locked="0"/>
    </xf>
    <xf numFmtId="42" fontId="33" fillId="0" borderId="94" xfId="0" applyNumberFormat="1" applyFont="1" applyBorder="1" applyAlignment="1" applyProtection="1">
      <alignment horizontal="right" vertical="center"/>
      <protection locked="0"/>
    </xf>
    <xf numFmtId="49" fontId="37" fillId="0" borderId="93" xfId="0" applyNumberFormat="1" applyFont="1" applyFill="1" applyBorder="1" applyAlignment="1" applyProtection="1">
      <alignment horizontal="center" vertical="center"/>
    </xf>
    <xf numFmtId="49" fontId="33" fillId="0" borderId="121" xfId="0" applyNumberFormat="1" applyFont="1" applyFill="1" applyBorder="1" applyAlignment="1" applyProtection="1">
      <alignment horizontal="center" vertical="center"/>
    </xf>
    <xf numFmtId="42" fontId="33" fillId="0" borderId="101" xfId="0" applyNumberFormat="1" applyFont="1" applyFill="1" applyBorder="1" applyAlignment="1" applyProtection="1">
      <alignment horizontal="right" vertical="center"/>
      <protection locked="0"/>
    </xf>
    <xf numFmtId="42" fontId="53" fillId="20" borderId="98" xfId="0" applyNumberFormat="1" applyFont="1" applyFill="1" applyBorder="1" applyAlignment="1" applyProtection="1">
      <alignment horizontal="right" vertical="center"/>
    </xf>
    <xf numFmtId="0" fontId="60" fillId="15" borderId="8" xfId="0" applyFont="1" applyFill="1" applyBorder="1" applyAlignment="1">
      <alignment horizontal="center" vertical="center"/>
    </xf>
    <xf numFmtId="0" fontId="60" fillId="15" borderId="0" xfId="0" applyFont="1" applyFill="1" applyBorder="1" applyAlignment="1">
      <alignment horizontal="center" vertical="center"/>
    </xf>
    <xf numFmtId="0" fontId="60" fillId="15" borderId="0" xfId="0" applyFont="1" applyFill="1" applyBorder="1" applyAlignment="1">
      <alignment horizontal="center" vertical="center" wrapText="1"/>
    </xf>
    <xf numFmtId="0" fontId="60" fillId="15" borderId="9" xfId="0" applyFont="1" applyFill="1" applyBorder="1" applyAlignment="1">
      <alignment horizontal="center" vertical="center"/>
    </xf>
    <xf numFmtId="170" fontId="33" fillId="0" borderId="8" xfId="0" applyNumberFormat="1" applyFont="1" applyFill="1" applyBorder="1" applyAlignment="1">
      <alignment horizontal="right" vertical="center"/>
    </xf>
    <xf numFmtId="0" fontId="31" fillId="0" borderId="9" xfId="0" applyFont="1" applyFill="1" applyBorder="1" applyAlignment="1">
      <alignment horizontal="justify" vertical="center" wrapText="1"/>
    </xf>
    <xf numFmtId="0" fontId="0" fillId="0" borderId="9" xfId="0" applyFill="1" applyBorder="1" applyAlignment="1">
      <alignment horizontal="justify" vertical="center" wrapText="1"/>
    </xf>
    <xf numFmtId="9" fontId="33" fillId="0" borderId="0" xfId="0" applyNumberFormat="1" applyFont="1" applyFill="1" applyBorder="1" applyAlignment="1">
      <alignment horizontal="left" vertical="center" wrapText="1"/>
    </xf>
    <xf numFmtId="9" fontId="33" fillId="0" borderId="0" xfId="0" applyNumberFormat="1" applyFont="1" applyFill="1" applyBorder="1" applyAlignment="1">
      <alignment vertical="center" wrapText="1"/>
    </xf>
    <xf numFmtId="170" fontId="33" fillId="0" borderId="10" xfId="0" applyNumberFormat="1" applyFont="1" applyFill="1" applyBorder="1" applyAlignment="1">
      <alignment horizontal="right" vertical="center"/>
    </xf>
    <xf numFmtId="170" fontId="33" fillId="0" borderId="26" xfId="0" applyNumberFormat="1" applyFont="1" applyFill="1" applyBorder="1" applyAlignment="1">
      <alignment horizontal="right" vertical="center"/>
    </xf>
    <xf numFmtId="0" fontId="33" fillId="0" borderId="26" xfId="0" applyFont="1" applyFill="1" applyBorder="1" applyAlignment="1">
      <alignment horizontal="center" vertical="center"/>
    </xf>
    <xf numFmtId="0" fontId="33" fillId="0" borderId="26" xfId="0" applyFont="1" applyFill="1" applyBorder="1" applyAlignment="1">
      <alignment vertical="center" wrapText="1"/>
    </xf>
    <xf numFmtId="0" fontId="0" fillId="0" borderId="11" xfId="0" applyFill="1" applyBorder="1" applyAlignment="1">
      <alignment horizontal="justify" vertical="center" wrapText="1"/>
    </xf>
    <xf numFmtId="0" fontId="36" fillId="20" borderId="0" xfId="0" applyFont="1" applyFill="1"/>
    <xf numFmtId="0" fontId="53" fillId="20" borderId="0" xfId="0" applyFont="1" applyFill="1" applyAlignment="1">
      <alignment horizontal="center" vertical="center"/>
    </xf>
    <xf numFmtId="0" fontId="53" fillId="20" borderId="0" xfId="0" applyFont="1" applyFill="1"/>
    <xf numFmtId="0" fontId="36" fillId="0" borderId="0" xfId="0" applyFont="1" applyFill="1" applyAlignment="1">
      <alignment horizontal="justify" vertical="center" wrapText="1"/>
    </xf>
    <xf numFmtId="164" fontId="59" fillId="20" borderId="8" xfId="0" applyNumberFormat="1" applyFont="1" applyFill="1" applyBorder="1" applyAlignment="1">
      <alignment horizontal="center" vertical="center"/>
    </xf>
    <xf numFmtId="0" fontId="59" fillId="20" borderId="9" xfId="0" applyFont="1" applyFill="1" applyBorder="1" applyAlignment="1">
      <alignment horizontal="center" vertical="center" wrapText="1"/>
    </xf>
    <xf numFmtId="164" fontId="32" fillId="0" borderId="8" xfId="0" applyNumberFormat="1" applyFont="1" applyFill="1" applyBorder="1" applyAlignment="1">
      <alignment horizontal="center" vertical="center"/>
    </xf>
    <xf numFmtId="0" fontId="32" fillId="0" borderId="9" xfId="0" applyFont="1" applyFill="1" applyBorder="1" applyAlignment="1">
      <alignment vertical="center" wrapText="1"/>
    </xf>
    <xf numFmtId="164" fontId="53" fillId="20" borderId="8" xfId="0" applyNumberFormat="1" applyFont="1" applyFill="1" applyBorder="1" applyAlignment="1">
      <alignment horizontal="center" vertical="center"/>
    </xf>
    <xf numFmtId="0" fontId="53" fillId="20" borderId="9" xfId="0" applyFont="1" applyFill="1" applyBorder="1" applyAlignment="1">
      <alignment vertical="center" wrapText="1"/>
    </xf>
    <xf numFmtId="164" fontId="0" fillId="0" borderId="8" xfId="0" applyNumberFormat="1" applyFont="1" applyFill="1" applyBorder="1" applyAlignment="1">
      <alignment horizontal="center" vertical="center"/>
    </xf>
    <xf numFmtId="0" fontId="0" fillId="0" borderId="9" xfId="0" applyFont="1" applyFill="1" applyBorder="1" applyAlignment="1">
      <alignment vertical="center" wrapText="1"/>
    </xf>
    <xf numFmtId="9" fontId="53" fillId="20" borderId="9" xfId="0" applyNumberFormat="1" applyFont="1" applyFill="1" applyBorder="1" applyAlignment="1">
      <alignment horizontal="left" vertical="center" wrapText="1"/>
    </xf>
    <xf numFmtId="9" fontId="0" fillId="0" borderId="9" xfId="0" applyNumberFormat="1" applyFont="1" applyFill="1" applyBorder="1" applyAlignment="1">
      <alignment vertical="center" wrapText="1"/>
    </xf>
    <xf numFmtId="164" fontId="0" fillId="0" borderId="10" xfId="0" applyNumberFormat="1" applyFont="1" applyFill="1" applyBorder="1" applyAlignment="1">
      <alignment horizontal="center" vertical="center"/>
    </xf>
    <xf numFmtId="0" fontId="0" fillId="0" borderId="11" xfId="0" applyFont="1" applyFill="1" applyBorder="1" applyAlignment="1">
      <alignment vertical="center" wrapText="1"/>
    </xf>
    <xf numFmtId="0" fontId="59" fillId="20" borderId="28" xfId="0" applyFont="1" applyFill="1" applyBorder="1" applyAlignment="1">
      <alignment horizontal="center" vertical="center" wrapText="1"/>
    </xf>
    <xf numFmtId="0" fontId="59" fillId="20" borderId="29" xfId="0" applyFont="1" applyFill="1" applyBorder="1" applyAlignment="1">
      <alignment horizontal="center" vertical="center"/>
    </xf>
    <xf numFmtId="0" fontId="53" fillId="20" borderId="12" xfId="0" applyFont="1" applyFill="1" applyBorder="1" applyAlignment="1">
      <alignment horizontal="center" vertical="center" wrapText="1"/>
    </xf>
    <xf numFmtId="0" fontId="53" fillId="20" borderId="12" xfId="0" applyFont="1" applyFill="1" applyBorder="1" applyAlignment="1">
      <alignment horizontal="center" vertical="center"/>
    </xf>
    <xf numFmtId="0" fontId="53" fillId="0" borderId="10"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2" xfId="0" applyFont="1" applyFill="1" applyBorder="1" applyAlignment="1">
      <alignment horizontal="center" vertical="center"/>
    </xf>
    <xf numFmtId="0" fontId="29" fillId="0" borderId="0" xfId="0" applyFont="1" applyFill="1"/>
    <xf numFmtId="0" fontId="29" fillId="20" borderId="12" xfId="0" applyFont="1" applyFill="1" applyBorder="1"/>
    <xf numFmtId="0" fontId="30" fillId="20" borderId="12" xfId="0" applyFont="1" applyFill="1" applyBorder="1"/>
    <xf numFmtId="44" fontId="29" fillId="20" borderId="12" xfId="0" applyNumberFormat="1" applyFont="1" applyFill="1" applyBorder="1"/>
    <xf numFmtId="0" fontId="31" fillId="18" borderId="12" xfId="0" applyFont="1" applyFill="1" applyBorder="1" applyAlignment="1">
      <alignment horizontal="left" indent="2"/>
    </xf>
    <xf numFmtId="0" fontId="31" fillId="18" borderId="12" xfId="0" applyFont="1" applyFill="1" applyBorder="1"/>
    <xf numFmtId="44" fontId="31" fillId="18" borderId="12" xfId="0" applyNumberFormat="1" applyFont="1" applyFill="1" applyBorder="1"/>
    <xf numFmtId="0" fontId="0" fillId="0" borderId="12" xfId="0" applyFont="1" applyBorder="1"/>
    <xf numFmtId="0" fontId="0" fillId="14" borderId="12" xfId="0" applyFont="1" applyFill="1" applyBorder="1" applyAlignment="1">
      <alignment horizontal="left" indent="2"/>
    </xf>
    <xf numFmtId="44" fontId="28" fillId="14" borderId="12" xfId="24" applyFont="1" applyFill="1" applyBorder="1"/>
    <xf numFmtId="44" fontId="31" fillId="18" borderId="12" xfId="24" applyFont="1" applyFill="1" applyBorder="1"/>
    <xf numFmtId="0" fontId="0" fillId="14" borderId="12" xfId="0" applyFont="1" applyFill="1" applyBorder="1" applyAlignment="1">
      <alignment horizontal="left" wrapText="1" indent="2"/>
    </xf>
    <xf numFmtId="0" fontId="31" fillId="18" borderId="12" xfId="0" applyFont="1" applyFill="1" applyBorder="1" applyAlignment="1">
      <alignment wrapText="1"/>
    </xf>
    <xf numFmtId="44" fontId="28" fillId="18" borderId="12" xfId="24" applyFont="1" applyFill="1" applyBorder="1"/>
    <xf numFmtId="0" fontId="31" fillId="18" borderId="12" xfId="0" applyFont="1" applyFill="1" applyBorder="1" applyAlignment="1">
      <alignment horizontal="left" wrapText="1"/>
    </xf>
    <xf numFmtId="0" fontId="0" fillId="14" borderId="12" xfId="0" applyFont="1" applyFill="1" applyBorder="1" applyAlignment="1">
      <alignment horizontal="right" indent="2"/>
    </xf>
    <xf numFmtId="44" fontId="29" fillId="20" borderId="12" xfId="24" applyFont="1" applyFill="1" applyBorder="1"/>
    <xf numFmtId="0" fontId="0" fillId="14" borderId="12" xfId="0" applyFont="1" applyFill="1" applyBorder="1"/>
    <xf numFmtId="44" fontId="30" fillId="20" borderId="12" xfId="24" applyFont="1" applyFill="1" applyBorder="1"/>
    <xf numFmtId="0" fontId="0" fillId="0" borderId="0" xfId="0" applyFont="1"/>
    <xf numFmtId="0" fontId="53" fillId="0" borderId="30" xfId="0" applyFont="1" applyFill="1" applyBorder="1" applyAlignment="1">
      <alignment horizontal="center" vertical="center" wrapText="1"/>
    </xf>
    <xf numFmtId="43" fontId="28" fillId="14" borderId="12" xfId="23" applyFont="1" applyFill="1" applyBorder="1"/>
    <xf numFmtId="43" fontId="29" fillId="20" borderId="12" xfId="23" applyFont="1" applyFill="1" applyBorder="1"/>
    <xf numFmtId="0" fontId="30" fillId="20" borderId="12" xfId="0" applyFont="1" applyFill="1" applyBorder="1" applyAlignment="1">
      <alignment horizontal="left" indent="2"/>
    </xf>
    <xf numFmtId="43" fontId="30" fillId="20" borderId="12" xfId="23" applyFont="1" applyFill="1" applyBorder="1"/>
    <xf numFmtId="0" fontId="31" fillId="15" borderId="12" xfId="0" applyFont="1" applyFill="1" applyBorder="1" applyAlignment="1">
      <alignment horizontal="center"/>
    </xf>
    <xf numFmtId="0" fontId="31" fillId="15" borderId="12" xfId="0" applyFont="1" applyFill="1" applyBorder="1" applyAlignment="1">
      <alignment horizontal="left" indent="1"/>
    </xf>
    <xf numFmtId="43" fontId="28" fillId="15" borderId="12" xfId="23" applyFont="1" applyFill="1" applyBorder="1"/>
    <xf numFmtId="0" fontId="31" fillId="15" borderId="12" xfId="0" applyFont="1" applyFill="1" applyBorder="1" applyAlignment="1">
      <alignment horizontal="left" wrapText="1" indent="1"/>
    </xf>
    <xf numFmtId="0" fontId="0" fillId="14" borderId="12" xfId="0" applyFont="1" applyFill="1" applyBorder="1" applyAlignment="1">
      <alignment horizontal="left" vertical="center" indent="2"/>
    </xf>
    <xf numFmtId="0" fontId="29" fillId="20" borderId="12" xfId="0" applyFont="1" applyFill="1" applyBorder="1" applyAlignment="1">
      <alignment horizontal="left" indent="2"/>
    </xf>
    <xf numFmtId="0" fontId="0" fillId="15" borderId="12" xfId="0" applyFont="1" applyFill="1" applyBorder="1"/>
    <xf numFmtId="0" fontId="0" fillId="15" borderId="12" xfId="0" applyFont="1" applyFill="1" applyBorder="1" applyAlignment="1">
      <alignment wrapText="1"/>
    </xf>
    <xf numFmtId="0" fontId="0" fillId="0" borderId="12" xfId="0" applyFont="1" applyFill="1" applyBorder="1"/>
    <xf numFmtId="43" fontId="28" fillId="0" borderId="12" xfId="23" applyFont="1" applyFill="1" applyBorder="1"/>
    <xf numFmtId="0" fontId="30" fillId="20" borderId="12" xfId="0" applyFont="1" applyFill="1" applyBorder="1" applyAlignment="1">
      <alignment wrapText="1"/>
    </xf>
    <xf numFmtId="41" fontId="44" fillId="23" borderId="94" xfId="0" applyNumberFormat="1" applyFont="1" applyFill="1" applyBorder="1" applyAlignment="1" applyProtection="1">
      <alignment horizontal="right" vertical="center"/>
    </xf>
    <xf numFmtId="41" fontId="33" fillId="23" borderId="58" xfId="0" applyNumberFormat="1" applyFont="1" applyFill="1" applyBorder="1" applyAlignment="1" applyProtection="1">
      <alignment horizontal="right" vertical="center"/>
      <protection locked="0"/>
    </xf>
    <xf numFmtId="0" fontId="0" fillId="14" borderId="0" xfId="0" applyFont="1" applyFill="1" applyAlignment="1">
      <alignment horizontal="center"/>
    </xf>
    <xf numFmtId="0" fontId="0" fillId="14" borderId="0" xfId="0" applyFont="1" applyFill="1" applyAlignment="1">
      <alignment horizontal="center" vertical="center"/>
    </xf>
    <xf numFmtId="0" fontId="0" fillId="14" borderId="0" xfId="0" applyFont="1" applyFill="1"/>
    <xf numFmtId="0" fontId="44" fillId="14" borderId="0" xfId="0" applyFont="1" applyFill="1" applyAlignment="1">
      <alignment vertical="center"/>
    </xf>
    <xf numFmtId="0" fontId="65" fillId="14" borderId="12" xfId="0" applyFont="1" applyFill="1" applyBorder="1" applyAlignment="1">
      <alignment vertical="center" wrapText="1"/>
    </xf>
    <xf numFmtId="0" fontId="65" fillId="14" borderId="12" xfId="0" applyFont="1" applyFill="1" applyBorder="1" applyAlignment="1">
      <alignment vertical="center"/>
    </xf>
    <xf numFmtId="44" fontId="65" fillId="14" borderId="12" xfId="0" applyNumberFormat="1" applyFont="1" applyFill="1" applyBorder="1" applyAlignment="1">
      <alignment horizontal="center" vertical="center" wrapText="1"/>
    </xf>
    <xf numFmtId="44" fontId="65" fillId="14" borderId="12" xfId="0" applyNumberFormat="1" applyFont="1" applyFill="1" applyBorder="1" applyAlignment="1">
      <alignment horizontal="center" vertical="center"/>
    </xf>
    <xf numFmtId="44" fontId="65" fillId="14" borderId="12" xfId="0" applyNumberFormat="1" applyFont="1" applyFill="1" applyBorder="1" applyAlignment="1">
      <alignment vertical="center"/>
    </xf>
    <xf numFmtId="0" fontId="65" fillId="14" borderId="0" xfId="0" applyFont="1" applyFill="1" applyAlignment="1">
      <alignment vertical="center"/>
    </xf>
    <xf numFmtId="44" fontId="65" fillId="14" borderId="0" xfId="0" applyNumberFormat="1" applyFont="1" applyFill="1" applyAlignment="1">
      <alignment vertical="center"/>
    </xf>
    <xf numFmtId="44" fontId="44" fillId="14" borderId="0" xfId="0" applyNumberFormat="1" applyFont="1" applyFill="1" applyAlignment="1">
      <alignment horizontal="center" vertical="center"/>
    </xf>
    <xf numFmtId="0" fontId="0" fillId="14" borderId="0" xfId="0" applyFont="1" applyFill="1" applyAlignment="1">
      <alignment wrapText="1"/>
    </xf>
    <xf numFmtId="44" fontId="0" fillId="14" borderId="0" xfId="0" applyNumberFormat="1" applyFont="1" applyFill="1"/>
    <xf numFmtId="0" fontId="44" fillId="19" borderId="0" xfId="0" applyFont="1" applyFill="1" applyAlignment="1">
      <alignment vertical="center"/>
    </xf>
    <xf numFmtId="44" fontId="44" fillId="19" borderId="167" xfId="32" applyNumberFormat="1" applyFont="1" applyFill="1" applyBorder="1" applyAlignment="1">
      <alignment horizontal="center" vertical="center" wrapText="1"/>
    </xf>
    <xf numFmtId="0" fontId="66" fillId="14" borderId="12" xfId="0" applyFont="1" applyFill="1" applyBorder="1" applyAlignment="1">
      <alignment horizontal="center" vertical="center" wrapText="1"/>
    </xf>
    <xf numFmtId="0" fontId="44" fillId="19" borderId="169" xfId="32" applyFont="1" applyFill="1" applyBorder="1" applyAlignment="1">
      <alignment horizontal="center" vertical="center" wrapText="1"/>
    </xf>
    <xf numFmtId="0" fontId="28" fillId="14" borderId="0" xfId="0" applyFont="1" applyFill="1" applyAlignment="1">
      <alignment horizontal="center" vertical="center"/>
    </xf>
    <xf numFmtId="0" fontId="28" fillId="14" borderId="0" xfId="0" applyFont="1" applyFill="1"/>
    <xf numFmtId="0" fontId="37" fillId="19" borderId="12" xfId="33" applyFont="1" applyFill="1" applyBorder="1" applyAlignment="1">
      <alignment vertical="center"/>
    </xf>
    <xf numFmtId="44" fontId="37" fillId="19" borderId="12" xfId="33" applyNumberFormat="1" applyFont="1" applyFill="1" applyBorder="1" applyAlignment="1">
      <alignment vertical="center"/>
    </xf>
    <xf numFmtId="0" fontId="33" fillId="14" borderId="0" xfId="0" applyFont="1" applyFill="1" applyAlignment="1">
      <alignment horizontal="center" vertical="center"/>
    </xf>
    <xf numFmtId="0" fontId="33" fillId="14" borderId="0" xfId="0" applyFont="1" applyFill="1"/>
    <xf numFmtId="44" fontId="66" fillId="14" borderId="12" xfId="0" applyNumberFormat="1" applyFont="1" applyFill="1" applyBorder="1" applyAlignment="1">
      <alignment vertical="center"/>
    </xf>
    <xf numFmtId="0" fontId="31" fillId="14" borderId="0" xfId="0" applyFont="1" applyFill="1"/>
    <xf numFmtId="44" fontId="31" fillId="14" borderId="0" xfId="0" applyNumberFormat="1" applyFont="1" applyFill="1"/>
    <xf numFmtId="44" fontId="0" fillId="14" borderId="0" xfId="0" applyNumberFormat="1" applyFont="1" applyFill="1" applyAlignment="1">
      <alignment horizontal="center" vertical="center"/>
    </xf>
    <xf numFmtId="0" fontId="31" fillId="19" borderId="26" xfId="33" applyFont="1" applyFill="1" applyBorder="1" applyAlignment="1">
      <alignment horizontal="center" vertical="center"/>
    </xf>
    <xf numFmtId="44" fontId="31" fillId="19" borderId="26" xfId="33" applyNumberFormat="1" applyFont="1" applyFill="1" applyBorder="1" applyAlignment="1">
      <alignment horizontal="center" vertical="center"/>
    </xf>
    <xf numFmtId="44" fontId="28" fillId="14" borderId="0" xfId="24" applyFont="1" applyFill="1"/>
    <xf numFmtId="44" fontId="68" fillId="14" borderId="0" xfId="0" applyNumberFormat="1" applyFont="1" applyFill="1"/>
    <xf numFmtId="0" fontId="65" fillId="14" borderId="12" xfId="0" applyFont="1" applyFill="1" applyBorder="1" applyAlignment="1">
      <alignment horizontal="center" vertical="center"/>
    </xf>
    <xf numFmtId="0" fontId="65" fillId="14" borderId="12" xfId="0" applyFont="1" applyFill="1" applyBorder="1" applyAlignment="1">
      <alignment horizontal="center" vertical="center" wrapText="1"/>
    </xf>
    <xf numFmtId="42" fontId="35" fillId="14" borderId="49" xfId="25" applyNumberFormat="1" applyFont="1" applyFill="1" applyBorder="1" applyAlignment="1" applyProtection="1">
      <alignment vertical="center"/>
    </xf>
    <xf numFmtId="44" fontId="2" fillId="14" borderId="12" xfId="34" applyNumberFormat="1" applyFont="1" applyFill="1" applyBorder="1" applyAlignment="1">
      <alignment horizontal="center" vertical="center" wrapText="1"/>
    </xf>
    <xf numFmtId="44" fontId="66" fillId="14" borderId="12" xfId="0" applyNumberFormat="1" applyFont="1" applyFill="1" applyBorder="1" applyAlignment="1">
      <alignment horizontal="center" vertical="center"/>
    </xf>
    <xf numFmtId="44" fontId="67" fillId="14" borderId="12" xfId="34" applyNumberFormat="1" applyFont="1" applyFill="1" applyBorder="1" applyAlignment="1">
      <alignment horizontal="center" vertical="center" wrapText="1"/>
    </xf>
    <xf numFmtId="0" fontId="50" fillId="19" borderId="0" xfId="0" applyFont="1" applyFill="1" applyAlignment="1">
      <alignment horizontal="center" vertical="center"/>
    </xf>
    <xf numFmtId="0" fontId="50" fillId="19" borderId="0" xfId="0" applyFont="1" applyFill="1" applyAlignment="1">
      <alignment vertical="center" wrapText="1"/>
    </xf>
    <xf numFmtId="0" fontId="50" fillId="19" borderId="0" xfId="0" applyFont="1" applyFill="1" applyAlignment="1">
      <alignment vertical="center"/>
    </xf>
    <xf numFmtId="3" fontId="50" fillId="19" borderId="170" xfId="0" applyNumberFormat="1" applyFont="1" applyFill="1" applyBorder="1" applyAlignment="1">
      <alignment horizontal="center" vertical="center"/>
    </xf>
    <xf numFmtId="44" fontId="50" fillId="19" borderId="170" xfId="32" applyNumberFormat="1" applyFont="1" applyFill="1" applyBorder="1" applyAlignment="1">
      <alignment vertical="center"/>
    </xf>
    <xf numFmtId="0" fontId="32" fillId="0" borderId="12" xfId="0" applyNumberFormat="1" applyFont="1" applyFill="1" applyBorder="1" applyAlignment="1">
      <alignment horizontal="justify" vertical="center" wrapText="1"/>
    </xf>
    <xf numFmtId="0" fontId="69" fillId="0" borderId="12" xfId="0" applyFont="1" applyBorder="1" applyAlignment="1">
      <alignment horizontal="left" vertical="center"/>
    </xf>
    <xf numFmtId="49" fontId="32" fillId="0" borderId="12" xfId="0" applyNumberFormat="1" applyFont="1" applyFill="1" applyBorder="1" applyAlignment="1">
      <alignment horizontal="left" vertical="center" wrapText="1"/>
    </xf>
    <xf numFmtId="0" fontId="32" fillId="0" borderId="12" xfId="0" applyNumberFormat="1" applyFont="1" applyFill="1" applyBorder="1" applyAlignment="1">
      <alignment horizontal="left" vertical="center" wrapText="1"/>
    </xf>
    <xf numFmtId="0" fontId="42" fillId="0" borderId="1" xfId="0" applyFont="1" applyFill="1" applyBorder="1" applyAlignment="1">
      <alignment horizontal="center" vertical="center"/>
    </xf>
    <xf numFmtId="0" fontId="69" fillId="0" borderId="12" xfId="0" applyFont="1" applyBorder="1" applyAlignment="1">
      <alignment horizontal="left" vertical="center" wrapText="1"/>
    </xf>
    <xf numFmtId="0" fontId="70" fillId="0" borderId="0" xfId="0" applyFont="1" applyAlignment="1">
      <alignment vertical="center" wrapText="1"/>
    </xf>
    <xf numFmtId="0" fontId="43" fillId="0" borderId="25"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31" fillId="0" borderId="0" xfId="0" applyFont="1" applyAlignment="1">
      <alignment horizontal="left" vertical="top" wrapText="1"/>
    </xf>
    <xf numFmtId="9" fontId="0" fillId="0" borderId="25" xfId="0" applyNumberFormat="1" applyFont="1"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0" xfId="0" applyBorder="1" applyAlignment="1">
      <alignment horizontal="justify" vertical="center" wrapText="1"/>
    </xf>
    <xf numFmtId="0" fontId="0" fillId="0" borderId="26" xfId="0" applyBorder="1" applyAlignment="1">
      <alignment horizontal="justify" vertical="center" wrapText="1"/>
    </xf>
    <xf numFmtId="0" fontId="0" fillId="0" borderId="11" xfId="0" applyBorder="1" applyAlignment="1">
      <alignment horizontal="justify" vertical="center" wrapText="1"/>
    </xf>
    <xf numFmtId="0" fontId="0" fillId="0" borderId="25"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26"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25" xfId="0" applyBorder="1" applyAlignment="1">
      <alignment horizontal="justify" vertical="center" wrapText="1"/>
    </xf>
    <xf numFmtId="0" fontId="0" fillId="0" borderId="25" xfId="0"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1" xfId="0" applyFont="1" applyBorder="1" applyAlignment="1">
      <alignment horizontal="center" vertical="center" wrapText="1"/>
    </xf>
    <xf numFmtId="0" fontId="40" fillId="0" borderId="25" xfId="0" applyFont="1" applyFill="1" applyBorder="1" applyAlignment="1">
      <alignment horizontal="center" vertical="top" wrapText="1"/>
    </xf>
    <xf numFmtId="0" fontId="40" fillId="0" borderId="6" xfId="0" applyFont="1" applyFill="1" applyBorder="1" applyAlignment="1">
      <alignment horizontal="center" vertical="top" wrapText="1"/>
    </xf>
    <xf numFmtId="0" fontId="40" fillId="0" borderId="7" xfId="0" applyFont="1" applyFill="1" applyBorder="1" applyAlignment="1">
      <alignment horizontal="center" vertical="top" wrapText="1"/>
    </xf>
    <xf numFmtId="0" fontId="40" fillId="0" borderId="8" xfId="0" applyFont="1" applyFill="1" applyBorder="1" applyAlignment="1">
      <alignment horizontal="center" vertical="top" wrapText="1"/>
    </xf>
    <xf numFmtId="0" fontId="40" fillId="0" borderId="0" xfId="0" applyFont="1" applyFill="1" applyBorder="1" applyAlignment="1">
      <alignment horizontal="center" vertical="top" wrapText="1"/>
    </xf>
    <xf numFmtId="0" fontId="40" fillId="0" borderId="9" xfId="0" applyFont="1" applyFill="1" applyBorder="1" applyAlignment="1">
      <alignment horizontal="center" vertical="top" wrapText="1"/>
    </xf>
    <xf numFmtId="0" fontId="42" fillId="0" borderId="2" xfId="0" applyFont="1" applyFill="1" applyBorder="1" applyAlignment="1">
      <alignment horizontal="left" vertical="center"/>
    </xf>
    <xf numFmtId="0" fontId="42" fillId="0" borderId="1" xfId="0" applyFont="1" applyFill="1" applyBorder="1" applyAlignment="1">
      <alignment horizontal="left" vertical="center"/>
    </xf>
    <xf numFmtId="0" fontId="42" fillId="0" borderId="3" xfId="0" applyFont="1" applyFill="1" applyBorder="1" applyAlignment="1">
      <alignment horizontal="left" vertical="center"/>
    </xf>
    <xf numFmtId="0" fontId="30" fillId="20" borderId="12" xfId="0" applyFont="1" applyFill="1" applyBorder="1" applyAlignment="1">
      <alignment horizontal="center"/>
    </xf>
    <xf numFmtId="0" fontId="30" fillId="20" borderId="12" xfId="0" applyFont="1" applyFill="1" applyBorder="1" applyAlignment="1">
      <alignment horizontal="center" vertical="center" wrapText="1"/>
    </xf>
    <xf numFmtId="0" fontId="0" fillId="0" borderId="0" xfId="0" applyFont="1" applyAlignment="1">
      <alignment horizontal="justify" wrapText="1"/>
    </xf>
    <xf numFmtId="0" fontId="0" fillId="0" borderId="0" xfId="0" applyAlignment="1">
      <alignment horizontal="left" wrapText="1"/>
    </xf>
    <xf numFmtId="0" fontId="0" fillId="0" borderId="0" xfId="0" applyAlignment="1">
      <alignment horizontal="justify" vertical="top" wrapText="1"/>
    </xf>
    <xf numFmtId="0" fontId="30" fillId="20" borderId="25" xfId="0" applyFont="1" applyFill="1" applyBorder="1" applyAlignment="1">
      <alignment horizontal="center" vertical="center" wrapText="1"/>
    </xf>
    <xf numFmtId="0" fontId="30" fillId="20" borderId="6"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0" borderId="10" xfId="0" applyFont="1" applyFill="1" applyBorder="1" applyAlignment="1">
      <alignment horizontal="center" vertical="center" wrapText="1"/>
    </xf>
    <xf numFmtId="0" fontId="30" fillId="20" borderId="26" xfId="0" applyFont="1" applyFill="1" applyBorder="1" applyAlignment="1">
      <alignment horizontal="center" vertical="center" wrapText="1"/>
    </xf>
    <xf numFmtId="0" fontId="30" fillId="20" borderId="11" xfId="0" applyFont="1" applyFill="1" applyBorder="1" applyAlignment="1">
      <alignment horizontal="center" vertical="center" wrapText="1"/>
    </xf>
    <xf numFmtId="0" fontId="0" fillId="0" borderId="2" xfId="0" applyBorder="1"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57" fillId="0" borderId="2" xfId="0" applyFont="1" applyBorder="1" applyAlignment="1" applyProtection="1">
      <alignment horizontal="left" wrapText="1"/>
      <protection locked="0"/>
    </xf>
    <xf numFmtId="0" fontId="57" fillId="0" borderId="1" xfId="0" applyFont="1" applyBorder="1" applyAlignment="1" applyProtection="1">
      <alignment horizontal="left" wrapText="1"/>
      <protection locked="0"/>
    </xf>
    <xf numFmtId="0" fontId="57" fillId="0" borderId="3" xfId="0" applyFont="1" applyBorder="1" applyAlignment="1" applyProtection="1">
      <alignment horizontal="left" wrapText="1"/>
      <protection locked="0"/>
    </xf>
    <xf numFmtId="44" fontId="37" fillId="0" borderId="26" xfId="24" applyFont="1" applyBorder="1" applyAlignment="1" applyProtection="1">
      <alignment horizontal="center" vertical="center"/>
      <protection locked="0"/>
    </xf>
    <xf numFmtId="44" fontId="37" fillId="0" borderId="11" xfId="24" applyFont="1" applyBorder="1" applyAlignment="1" applyProtection="1">
      <alignment horizontal="center" vertical="center"/>
      <protection locked="0"/>
    </xf>
    <xf numFmtId="0" fontId="57" fillId="0" borderId="12" xfId="0" applyFont="1" applyBorder="1" applyAlignment="1" applyProtection="1">
      <alignment horizontal="left" wrapText="1"/>
      <protection locked="0"/>
    </xf>
    <xf numFmtId="167" fontId="40" fillId="15" borderId="8" xfId="24" applyNumberFormat="1" applyFont="1" applyFill="1" applyBorder="1" applyAlignment="1" applyProtection="1">
      <alignment horizontal="right"/>
    </xf>
    <xf numFmtId="167" fontId="40" fillId="15" borderId="0" xfId="24" applyNumberFormat="1" applyFont="1" applyFill="1" applyBorder="1" applyAlignment="1" applyProtection="1">
      <alignment horizontal="right"/>
    </xf>
    <xf numFmtId="167" fontId="37" fillId="15" borderId="6" xfId="24" applyNumberFormat="1" applyFont="1" applyFill="1" applyBorder="1" applyAlignment="1" applyProtection="1">
      <alignment horizontal="left"/>
    </xf>
    <xf numFmtId="167" fontId="37" fillId="15" borderId="7" xfId="24" applyNumberFormat="1" applyFont="1" applyFill="1" applyBorder="1" applyAlignment="1" applyProtection="1">
      <alignment horizontal="left"/>
    </xf>
    <xf numFmtId="0" fontId="40" fillId="15" borderId="2" xfId="0" applyFont="1" applyFill="1" applyBorder="1" applyAlignment="1" applyProtection="1">
      <alignment horizontal="center"/>
      <protection locked="0"/>
    </xf>
    <xf numFmtId="0" fontId="40" fillId="15" borderId="1" xfId="0" applyFont="1" applyFill="1" applyBorder="1" applyAlignment="1" applyProtection="1">
      <alignment horizontal="center"/>
      <protection locked="0"/>
    </xf>
    <xf numFmtId="0" fontId="40" fillId="15" borderId="3" xfId="0" applyFont="1" applyFill="1" applyBorder="1" applyAlignment="1" applyProtection="1">
      <alignment horizontal="center"/>
      <protection locked="0"/>
    </xf>
    <xf numFmtId="167" fontId="40" fillId="15" borderId="25" xfId="24" applyNumberFormat="1" applyFont="1" applyFill="1" applyBorder="1" applyAlignment="1" applyProtection="1">
      <alignment horizontal="center" vertical="center"/>
      <protection locked="0"/>
    </xf>
    <xf numFmtId="167" fontId="40" fillId="15" borderId="6" xfId="24" applyNumberFormat="1" applyFont="1" applyFill="1" applyBorder="1" applyAlignment="1" applyProtection="1">
      <alignment horizontal="center" vertical="center"/>
      <protection locked="0"/>
    </xf>
    <xf numFmtId="167" fontId="40" fillId="15" borderId="7" xfId="24" applyNumberFormat="1" applyFont="1" applyFill="1" applyBorder="1" applyAlignment="1" applyProtection="1">
      <alignment horizontal="center" vertical="center"/>
      <protection locked="0"/>
    </xf>
    <xf numFmtId="167" fontId="40" fillId="0" borderId="8" xfId="24" applyNumberFormat="1" applyFont="1" applyBorder="1" applyAlignment="1" applyProtection="1">
      <alignment wrapText="1"/>
      <protection locked="0"/>
    </xf>
    <xf numFmtId="167" fontId="40" fillId="0" borderId="0" xfId="24" applyNumberFormat="1" applyFont="1" applyBorder="1" applyAlignment="1" applyProtection="1">
      <alignment wrapText="1"/>
      <protection locked="0"/>
    </xf>
    <xf numFmtId="0" fontId="0" fillId="15" borderId="6" xfId="0" applyFont="1" applyFill="1" applyBorder="1" applyAlignment="1">
      <alignment horizontal="left" vertical="top" wrapText="1"/>
    </xf>
    <xf numFmtId="0" fontId="0" fillId="15" borderId="7" xfId="0" applyFont="1" applyFill="1" applyBorder="1" applyAlignment="1">
      <alignment horizontal="left" vertical="top" wrapText="1"/>
    </xf>
    <xf numFmtId="0" fontId="0" fillId="15" borderId="26" xfId="0" applyFont="1" applyFill="1" applyBorder="1" applyAlignment="1">
      <alignment horizontal="left" vertical="top" wrapText="1"/>
    </xf>
    <xf numFmtId="0" fontId="0" fillId="15" borderId="11" xfId="0" applyFont="1" applyFill="1" applyBorder="1" applyAlignment="1">
      <alignment horizontal="left" vertical="top" wrapText="1"/>
    </xf>
    <xf numFmtId="0" fontId="39" fillId="15" borderId="26" xfId="0" applyFont="1" applyFill="1" applyBorder="1" applyAlignment="1">
      <alignment horizontal="left" vertical="top" wrapText="1"/>
    </xf>
    <xf numFmtId="0" fontId="39" fillId="15" borderId="11" xfId="0" applyFont="1" applyFill="1" applyBorder="1" applyAlignment="1">
      <alignment horizontal="left" vertical="top" wrapText="1"/>
    </xf>
    <xf numFmtId="0" fontId="0" fillId="0" borderId="8" xfId="0" applyBorder="1" applyAlignment="1" applyProtection="1">
      <alignment horizontal="center"/>
      <protection locked="0"/>
    </xf>
    <xf numFmtId="0" fontId="0" fillId="0" borderId="0" xfId="0" applyBorder="1" applyAlignment="1" applyProtection="1">
      <alignment horizontal="center"/>
      <protection locked="0"/>
    </xf>
    <xf numFmtId="0" fontId="0" fillId="0" borderId="9" xfId="0" applyBorder="1" applyAlignment="1" applyProtection="1">
      <alignment horizontal="center"/>
      <protection locked="0"/>
    </xf>
    <xf numFmtId="0" fontId="39" fillId="15" borderId="6" xfId="0" applyFont="1" applyFill="1" applyBorder="1" applyAlignment="1">
      <alignment horizontal="left" vertical="center" wrapText="1"/>
    </xf>
    <xf numFmtId="0" fontId="39" fillId="15" borderId="7" xfId="0" applyFont="1" applyFill="1" applyBorder="1" applyAlignment="1">
      <alignment horizontal="left" vertical="center" wrapText="1"/>
    </xf>
    <xf numFmtId="0" fontId="40" fillId="15" borderId="8" xfId="0" applyFont="1" applyFill="1" applyBorder="1" applyAlignment="1">
      <alignment horizontal="left" vertical="center" wrapText="1"/>
    </xf>
    <xf numFmtId="0" fontId="40" fillId="15" borderId="0" xfId="0" applyFont="1" applyFill="1" applyBorder="1" applyAlignment="1">
      <alignment horizontal="left" vertical="center" wrapText="1"/>
    </xf>
    <xf numFmtId="0" fontId="40" fillId="15" borderId="9" xfId="0" applyFont="1" applyFill="1" applyBorder="1" applyAlignment="1">
      <alignment horizontal="left" vertical="center" wrapText="1"/>
    </xf>
    <xf numFmtId="0" fontId="40" fillId="15" borderId="10" xfId="0" applyFont="1" applyFill="1" applyBorder="1" applyAlignment="1">
      <alignment horizontal="left" vertical="center" wrapText="1"/>
    </xf>
    <xf numFmtId="0" fontId="40" fillId="15" borderId="26" xfId="0" applyFont="1" applyFill="1" applyBorder="1" applyAlignment="1">
      <alignment horizontal="left" vertical="center" wrapText="1"/>
    </xf>
    <xf numFmtId="0" fontId="40" fillId="15" borderId="11" xfId="0" applyFont="1" applyFill="1" applyBorder="1" applyAlignment="1">
      <alignment horizontal="left" vertical="center" wrapText="1"/>
    </xf>
    <xf numFmtId="0" fontId="61" fillId="15" borderId="0" xfId="0" applyFont="1" applyFill="1" applyBorder="1" applyAlignment="1">
      <alignment horizontal="center" vertical="top" wrapText="1"/>
    </xf>
    <xf numFmtId="0" fontId="61" fillId="15" borderId="9" xfId="0" applyFont="1" applyFill="1" applyBorder="1" applyAlignment="1">
      <alignment horizontal="center" vertical="top" wrapText="1"/>
    </xf>
    <xf numFmtId="0" fontId="61" fillId="15" borderId="26" xfId="0" applyFont="1" applyFill="1" applyBorder="1" applyAlignment="1">
      <alignment horizontal="center" vertical="top" wrapText="1"/>
    </xf>
    <xf numFmtId="0" fontId="61" fillId="15" borderId="11" xfId="0" applyFont="1" applyFill="1" applyBorder="1" applyAlignment="1">
      <alignment horizontal="center" vertical="top" wrapText="1"/>
    </xf>
    <xf numFmtId="0" fontId="39" fillId="15" borderId="8" xfId="0" applyFont="1" applyFill="1" applyBorder="1" applyAlignment="1">
      <alignment horizontal="center" vertical="top" wrapText="1"/>
    </xf>
    <xf numFmtId="0" fontId="39" fillId="15" borderId="0" xfId="0" applyFont="1" applyFill="1" applyBorder="1" applyAlignment="1">
      <alignment horizontal="center" vertical="top" wrapText="1"/>
    </xf>
    <xf numFmtId="0" fontId="39" fillId="15" borderId="9" xfId="0" applyFont="1" applyFill="1" applyBorder="1" applyAlignment="1">
      <alignment horizontal="center" vertical="top" wrapText="1"/>
    </xf>
    <xf numFmtId="0" fontId="39" fillId="15" borderId="10" xfId="0" applyFont="1" applyFill="1" applyBorder="1" applyAlignment="1">
      <alignment horizontal="center" vertical="top" wrapText="1"/>
    </xf>
    <xf numFmtId="0" fontId="39" fillId="15" borderId="26" xfId="0" applyFont="1" applyFill="1" applyBorder="1" applyAlignment="1">
      <alignment horizontal="center" vertical="top" wrapText="1"/>
    </xf>
    <xf numFmtId="0" fontId="39" fillId="15" borderId="11" xfId="0" applyFont="1" applyFill="1" applyBorder="1" applyAlignment="1">
      <alignment horizontal="center" vertical="top" wrapText="1"/>
    </xf>
    <xf numFmtId="0" fontId="43" fillId="0" borderId="25"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9" xfId="0" applyFont="1" applyFill="1" applyBorder="1" applyAlignment="1">
      <alignment horizontal="center" vertical="center"/>
    </xf>
    <xf numFmtId="0" fontId="42" fillId="15" borderId="10" xfId="0" applyFont="1" applyFill="1" applyBorder="1" applyAlignment="1">
      <alignment horizontal="center" vertical="center" wrapText="1"/>
    </xf>
    <xf numFmtId="0" fontId="42" fillId="15" borderId="26" xfId="0" applyFont="1" applyFill="1" applyBorder="1" applyAlignment="1">
      <alignment horizontal="center" vertical="center" wrapText="1"/>
    </xf>
    <xf numFmtId="0" fontId="42" fillId="15" borderId="11" xfId="0" applyFont="1" applyFill="1" applyBorder="1" applyAlignment="1">
      <alignment horizontal="center" vertical="center" wrapText="1"/>
    </xf>
    <xf numFmtId="0" fontId="42" fillId="15" borderId="10" xfId="0" applyFont="1" applyFill="1" applyBorder="1" applyAlignment="1">
      <alignment horizontal="center" vertical="top" wrapText="1"/>
    </xf>
    <xf numFmtId="0" fontId="42" fillId="15" borderId="26" xfId="0" applyFont="1" applyFill="1" applyBorder="1" applyAlignment="1">
      <alignment horizontal="center" vertical="top" wrapText="1"/>
    </xf>
    <xf numFmtId="0" fontId="42" fillId="15" borderId="11" xfId="0" applyFont="1" applyFill="1" applyBorder="1" applyAlignment="1">
      <alignment horizontal="center" vertical="top" wrapText="1"/>
    </xf>
    <xf numFmtId="0" fontId="39" fillId="15" borderId="1" xfId="0" applyFont="1" applyFill="1" applyBorder="1" applyAlignment="1">
      <alignment horizontal="left" vertical="top" wrapText="1"/>
    </xf>
    <xf numFmtId="0" fontId="39" fillId="15" borderId="3" xfId="0" applyFont="1" applyFill="1" applyBorder="1" applyAlignment="1">
      <alignment horizontal="left" vertical="top" wrapText="1"/>
    </xf>
    <xf numFmtId="0" fontId="0" fillId="0" borderId="8"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42" fillId="0" borderId="25" xfId="0" applyFont="1" applyFill="1" applyBorder="1" applyAlignment="1">
      <alignment horizontal="left" vertical="center"/>
    </xf>
    <xf numFmtId="0" fontId="42" fillId="0" borderId="6" xfId="0" applyFont="1" applyFill="1" applyBorder="1" applyAlignment="1">
      <alignment horizontal="left" vertical="center"/>
    </xf>
    <xf numFmtId="0" fontId="42" fillId="0" borderId="7" xfId="0" applyFont="1" applyFill="1" applyBorder="1" applyAlignment="1">
      <alignment horizontal="left" vertical="center"/>
    </xf>
    <xf numFmtId="0" fontId="37" fillId="0" borderId="75" xfId="0" applyFont="1" applyFill="1" applyBorder="1" applyAlignment="1" applyProtection="1">
      <alignment horizontal="center" vertical="center" wrapText="1"/>
    </xf>
    <xf numFmtId="0" fontId="37" fillId="0" borderId="122" xfId="0" applyFont="1" applyFill="1" applyBorder="1" applyAlignment="1" applyProtection="1">
      <alignment horizontal="center" vertical="center" wrapText="1"/>
    </xf>
    <xf numFmtId="0" fontId="62" fillId="0" borderId="0" xfId="0" applyFont="1" applyFill="1" applyAlignment="1" applyProtection="1">
      <alignment horizontal="left" vertical="top" wrapText="1"/>
    </xf>
    <xf numFmtId="0" fontId="34" fillId="0" borderId="69" xfId="25" applyFont="1" applyFill="1" applyBorder="1" applyAlignment="1" applyProtection="1">
      <alignment horizontal="left" vertical="center"/>
    </xf>
    <xf numFmtId="0" fontId="34" fillId="0" borderId="70" xfId="25" applyFont="1" applyFill="1" applyBorder="1" applyAlignment="1" applyProtection="1">
      <alignment horizontal="left" vertical="center"/>
    </xf>
    <xf numFmtId="0" fontId="34" fillId="0" borderId="71" xfId="25" applyFont="1" applyFill="1" applyBorder="1" applyAlignment="1" applyProtection="1">
      <alignment horizontal="left" vertical="center"/>
    </xf>
    <xf numFmtId="0" fontId="34" fillId="0" borderId="49" xfId="0" applyFont="1" applyFill="1" applyBorder="1" applyAlignment="1" applyProtection="1">
      <alignment horizontal="left" vertical="center" wrapText="1"/>
    </xf>
    <xf numFmtId="0" fontId="49" fillId="20" borderId="49" xfId="0" applyFont="1" applyFill="1" applyBorder="1" applyAlignment="1" applyProtection="1">
      <alignment horizontal="left" vertical="center" wrapText="1"/>
    </xf>
    <xf numFmtId="0" fontId="52" fillId="20" borderId="123" xfId="25" applyFont="1" applyFill="1" applyBorder="1" applyAlignment="1" applyProtection="1">
      <alignment horizontal="right"/>
    </xf>
    <xf numFmtId="0" fontId="52" fillId="20" borderId="79" xfId="25" applyFont="1" applyFill="1" applyBorder="1" applyAlignment="1" applyProtection="1">
      <alignment horizontal="right"/>
    </xf>
    <xf numFmtId="0" fontId="62" fillId="0" borderId="25" xfId="0" applyFont="1" applyFill="1" applyBorder="1" applyAlignment="1" applyProtection="1">
      <alignment horizontal="center" vertical="top" wrapText="1"/>
    </xf>
    <xf numFmtId="0" fontId="62" fillId="0" borderId="6" xfId="0" applyFont="1" applyFill="1" applyBorder="1" applyAlignment="1" applyProtection="1">
      <alignment horizontal="center" vertical="top" wrapText="1"/>
    </xf>
    <xf numFmtId="0" fontId="62" fillId="0" borderId="7" xfId="0" applyFont="1" applyFill="1" applyBorder="1" applyAlignment="1" applyProtection="1">
      <alignment horizontal="center" vertical="top" wrapText="1"/>
    </xf>
    <xf numFmtId="0" fontId="42" fillId="0" borderId="2" xfId="0" applyFont="1" applyFill="1" applyBorder="1" applyAlignment="1" applyProtection="1">
      <alignment horizontal="left" vertical="center"/>
    </xf>
    <xf numFmtId="0" fontId="42" fillId="0" borderId="1" xfId="0" applyFont="1" applyFill="1" applyBorder="1" applyAlignment="1" applyProtection="1">
      <alignment horizontal="left" vertical="center"/>
    </xf>
    <xf numFmtId="0" fontId="42" fillId="0" borderId="3" xfId="0" applyFont="1" applyFill="1" applyBorder="1" applyAlignment="1" applyProtection="1">
      <alignment horizontal="left" vertical="center"/>
    </xf>
    <xf numFmtId="1" fontId="49" fillId="20" borderId="30" xfId="25" applyNumberFormat="1" applyFont="1" applyFill="1" applyBorder="1" applyAlignment="1" applyProtection="1">
      <alignment horizontal="center" vertical="center" wrapText="1"/>
    </xf>
    <xf numFmtId="1" fontId="49" fillId="20" borderId="12" xfId="25" applyNumberFormat="1" applyFont="1" applyFill="1" applyBorder="1" applyAlignment="1" applyProtection="1">
      <alignment horizontal="center" vertical="center" wrapText="1"/>
    </xf>
    <xf numFmtId="0" fontId="60" fillId="14" borderId="8" xfId="25" applyFont="1" applyFill="1" applyBorder="1" applyAlignment="1" applyProtection="1">
      <alignment horizontal="left" vertical="center"/>
    </xf>
    <xf numFmtId="0" fontId="60" fillId="14" borderId="0" xfId="25" applyFont="1" applyFill="1" applyBorder="1" applyAlignment="1" applyProtection="1">
      <alignment horizontal="left" vertical="center"/>
    </xf>
    <xf numFmtId="0" fontId="60" fillId="14" borderId="9" xfId="25" applyFont="1" applyFill="1" applyBorder="1" applyAlignment="1" applyProtection="1">
      <alignment horizontal="left" vertical="center"/>
    </xf>
    <xf numFmtId="0" fontId="49" fillId="20" borderId="72" xfId="0" applyFont="1" applyFill="1" applyBorder="1" applyAlignment="1" applyProtection="1">
      <alignment horizontal="left" vertical="center" wrapText="1"/>
    </xf>
    <xf numFmtId="0" fontId="34" fillId="0" borderId="69" xfId="0" applyFont="1" applyFill="1" applyBorder="1" applyAlignment="1" applyProtection="1">
      <alignment horizontal="left" vertical="center" wrapText="1"/>
    </xf>
    <xf numFmtId="0" fontId="34" fillId="0" borderId="70" xfId="0" applyFont="1" applyFill="1" applyBorder="1" applyAlignment="1" applyProtection="1">
      <alignment horizontal="left" vertical="center" wrapText="1"/>
    </xf>
    <xf numFmtId="0" fontId="34" fillId="0" borderId="71" xfId="0" applyFont="1" applyFill="1" applyBorder="1" applyAlignment="1" applyProtection="1">
      <alignment horizontal="left" vertical="center" wrapText="1"/>
    </xf>
    <xf numFmtId="0" fontId="49" fillId="20" borderId="30" xfId="25" applyFont="1" applyFill="1" applyBorder="1" applyAlignment="1" applyProtection="1">
      <alignment horizontal="center" vertical="center"/>
    </xf>
    <xf numFmtId="0" fontId="49" fillId="20" borderId="12" xfId="25" applyFont="1" applyFill="1" applyBorder="1" applyAlignment="1" applyProtection="1">
      <alignment horizontal="center" vertical="center"/>
    </xf>
    <xf numFmtId="3" fontId="49" fillId="20" borderId="30" xfId="25" applyNumberFormat="1" applyFont="1" applyFill="1" applyBorder="1" applyAlignment="1" applyProtection="1">
      <alignment horizontal="center" vertical="center" wrapText="1"/>
    </xf>
    <xf numFmtId="3" fontId="49" fillId="20" borderId="12" xfId="25" applyNumberFormat="1" applyFont="1" applyFill="1" applyBorder="1" applyAlignment="1" applyProtection="1">
      <alignment horizontal="center" vertical="center" wrapText="1"/>
    </xf>
    <xf numFmtId="0" fontId="34" fillId="0" borderId="49" xfId="25" applyFont="1" applyFill="1" applyBorder="1" applyAlignment="1" applyProtection="1">
      <alignment horizontal="left" vertical="center"/>
    </xf>
    <xf numFmtId="168" fontId="63" fillId="20" borderId="125" xfId="0" applyNumberFormat="1" applyFont="1" applyFill="1" applyBorder="1" applyAlignment="1" applyProtection="1">
      <alignment horizontal="right" vertical="center"/>
    </xf>
    <xf numFmtId="168" fontId="63" fillId="20" borderId="126" xfId="0" applyNumberFormat="1" applyFont="1" applyFill="1" applyBorder="1" applyAlignment="1" applyProtection="1">
      <alignment horizontal="right" vertical="center"/>
    </xf>
    <xf numFmtId="0" fontId="30" fillId="20" borderId="127" xfId="0" applyFont="1" applyFill="1" applyBorder="1" applyAlignment="1" applyProtection="1">
      <alignment horizontal="center" vertical="center" wrapText="1"/>
    </xf>
    <xf numFmtId="0" fontId="30" fillId="20" borderId="95" xfId="0" applyFont="1" applyFill="1" applyBorder="1" applyAlignment="1" applyProtection="1">
      <alignment horizontal="center" vertical="center" wrapText="1"/>
    </xf>
    <xf numFmtId="0" fontId="30" fillId="20" borderId="128" xfId="0" applyFont="1" applyFill="1" applyBorder="1" applyAlignment="1" applyProtection="1">
      <alignment horizontal="center" vertical="center" wrapText="1"/>
    </xf>
    <xf numFmtId="0" fontId="30" fillId="20" borderId="129" xfId="0" applyFont="1" applyFill="1" applyBorder="1" applyAlignment="1" applyProtection="1">
      <alignment horizontal="center" vertical="center" wrapText="1"/>
    </xf>
    <xf numFmtId="164" fontId="30" fillId="20" borderId="130" xfId="0" applyNumberFormat="1" applyFont="1" applyFill="1" applyBorder="1" applyAlignment="1" applyProtection="1">
      <alignment horizontal="center" vertical="center" wrapText="1"/>
    </xf>
    <xf numFmtId="164" fontId="30" fillId="20" borderId="97" xfId="0" applyNumberFormat="1" applyFont="1" applyFill="1" applyBorder="1" applyAlignment="1" applyProtection="1">
      <alignment horizontal="center" vertical="center" wrapText="1"/>
    </xf>
    <xf numFmtId="168" fontId="43" fillId="0" borderId="131" xfId="0" applyNumberFormat="1" applyFont="1" applyBorder="1" applyAlignment="1" applyProtection="1">
      <alignment horizontal="center" vertical="center" wrapText="1"/>
    </xf>
    <xf numFmtId="168" fontId="43" fillId="0" borderId="132" xfId="0" applyNumberFormat="1" applyFont="1" applyBorder="1" applyAlignment="1" applyProtection="1">
      <alignment horizontal="center" vertical="center"/>
    </xf>
    <xf numFmtId="168" fontId="42" fillId="0" borderId="2" xfId="0" applyNumberFormat="1" applyFont="1" applyBorder="1" applyAlignment="1" applyProtection="1">
      <alignment horizontal="left" vertical="top"/>
    </xf>
    <xf numFmtId="168" fontId="42" fillId="0" borderId="1" xfId="0" applyNumberFormat="1" applyFont="1" applyBorder="1" applyAlignment="1" applyProtection="1">
      <alignment horizontal="left" vertical="top"/>
    </xf>
    <xf numFmtId="168" fontId="42" fillId="0" borderId="3" xfId="0" applyNumberFormat="1" applyFont="1" applyBorder="1" applyAlignment="1" applyProtection="1">
      <alignment horizontal="left" vertical="top"/>
    </xf>
    <xf numFmtId="0" fontId="35" fillId="0" borderId="56" xfId="0" applyFont="1" applyFill="1" applyBorder="1" applyAlignment="1" applyProtection="1">
      <alignment horizontal="left" vertical="center" wrapText="1"/>
    </xf>
    <xf numFmtId="0" fontId="54" fillId="20" borderId="123" xfId="25" applyFont="1" applyFill="1" applyBorder="1" applyAlignment="1" applyProtection="1">
      <alignment horizontal="right"/>
    </xf>
    <xf numFmtId="0" fontId="54" fillId="20" borderId="79" xfId="25" applyFont="1" applyFill="1" applyBorder="1" applyAlignment="1" applyProtection="1">
      <alignment horizontal="right"/>
    </xf>
    <xf numFmtId="0" fontId="35" fillId="0" borderId="49" xfId="0" applyFont="1" applyFill="1" applyBorder="1" applyAlignment="1" applyProtection="1">
      <alignment horizontal="left" vertical="center" wrapText="1"/>
    </xf>
    <xf numFmtId="0" fontId="53" fillId="20" borderId="49" xfId="0" applyFont="1" applyFill="1" applyBorder="1" applyAlignment="1" applyProtection="1">
      <alignment horizontal="left" vertical="center" wrapText="1"/>
    </xf>
    <xf numFmtId="0" fontId="35" fillId="0" borderId="50" xfId="0" applyFont="1" applyFill="1" applyBorder="1" applyAlignment="1" applyProtection="1">
      <alignment horizontal="left" vertical="center" wrapText="1"/>
    </xf>
    <xf numFmtId="0" fontId="35" fillId="0" borderId="69" xfId="0" applyFont="1" applyFill="1" applyBorder="1" applyAlignment="1" applyProtection="1">
      <alignment horizontal="left" vertical="center" wrapText="1"/>
    </xf>
    <xf numFmtId="0" fontId="35" fillId="0" borderId="70" xfId="0" applyFont="1" applyFill="1" applyBorder="1" applyAlignment="1" applyProtection="1">
      <alignment horizontal="left" vertical="center" wrapText="1"/>
    </xf>
    <xf numFmtId="0" fontId="35" fillId="0" borderId="71" xfId="0" applyFont="1" applyFill="1" applyBorder="1" applyAlignment="1" applyProtection="1">
      <alignment horizontal="left" vertical="center" wrapText="1"/>
    </xf>
    <xf numFmtId="0" fontId="35" fillId="0" borderId="49" xfId="25" applyFont="1" applyFill="1" applyBorder="1" applyAlignment="1" applyProtection="1">
      <alignment horizontal="left" vertical="center"/>
    </xf>
    <xf numFmtId="0" fontId="35" fillId="0" borderId="69" xfId="25" applyFont="1" applyFill="1" applyBorder="1" applyAlignment="1" applyProtection="1">
      <alignment horizontal="left" vertical="center"/>
    </xf>
    <xf numFmtId="0" fontId="35" fillId="0" borderId="70" xfId="25" applyFont="1" applyFill="1" applyBorder="1" applyAlignment="1" applyProtection="1">
      <alignment horizontal="left" vertical="center"/>
    </xf>
    <xf numFmtId="0" fontId="35" fillId="0" borderId="71" xfId="25" applyFont="1" applyFill="1" applyBorder="1" applyAlignment="1" applyProtection="1">
      <alignment horizontal="left" vertical="center"/>
    </xf>
    <xf numFmtId="0" fontId="36" fillId="0" borderId="124" xfId="0" applyFont="1" applyFill="1" applyBorder="1" applyAlignment="1" applyProtection="1">
      <alignment horizontal="center"/>
    </xf>
    <xf numFmtId="0" fontId="36" fillId="0" borderId="6" xfId="0" applyFont="1" applyFill="1" applyBorder="1" applyAlignment="1" applyProtection="1">
      <alignment horizontal="center" vertical="center"/>
    </xf>
    <xf numFmtId="0" fontId="36" fillId="0" borderId="122" xfId="0" applyFont="1" applyFill="1" applyBorder="1" applyAlignment="1" applyProtection="1">
      <alignment horizontal="center" vertical="center"/>
    </xf>
    <xf numFmtId="0" fontId="35" fillId="15" borderId="1" xfId="0" applyFont="1" applyFill="1" applyBorder="1" applyAlignment="1">
      <alignment horizontal="left" vertical="center" wrapText="1"/>
    </xf>
    <xf numFmtId="0" fontId="35" fillId="15" borderId="3" xfId="0" applyFont="1" applyFill="1" applyBorder="1" applyAlignment="1">
      <alignment horizontal="left" vertical="center" wrapText="1"/>
    </xf>
    <xf numFmtId="0" fontId="53" fillId="20" borderId="12" xfId="25" applyFont="1" applyFill="1" applyBorder="1" applyAlignment="1" applyProtection="1">
      <alignment horizontal="center" vertical="center"/>
    </xf>
    <xf numFmtId="3" fontId="53" fillId="20" borderId="12" xfId="25" applyNumberFormat="1" applyFont="1" applyFill="1" applyBorder="1" applyAlignment="1" applyProtection="1">
      <alignment horizontal="center" vertical="center" wrapText="1"/>
    </xf>
    <xf numFmtId="1" fontId="53" fillId="20" borderId="12" xfId="25" applyNumberFormat="1" applyFont="1" applyFill="1" applyBorder="1" applyAlignment="1" applyProtection="1">
      <alignment horizontal="center" vertical="center" wrapText="1"/>
    </xf>
    <xf numFmtId="0" fontId="50" fillId="14" borderId="8" xfId="25" applyFont="1" applyFill="1" applyBorder="1" applyAlignment="1" applyProtection="1">
      <alignment horizontal="left" vertical="center"/>
    </xf>
    <xf numFmtId="0" fontId="50" fillId="14" borderId="0" xfId="25" applyFont="1" applyFill="1" applyBorder="1" applyAlignment="1" applyProtection="1">
      <alignment horizontal="left" vertical="center"/>
    </xf>
    <xf numFmtId="0" fontId="50" fillId="14" borderId="9" xfId="25" applyFont="1" applyFill="1" applyBorder="1" applyAlignment="1" applyProtection="1">
      <alignment horizontal="left" vertical="center"/>
    </xf>
    <xf numFmtId="0" fontId="53" fillId="20" borderId="72" xfId="0" applyFont="1" applyFill="1" applyBorder="1" applyAlignment="1" applyProtection="1">
      <alignment horizontal="left" vertical="center" wrapText="1"/>
    </xf>
    <xf numFmtId="164" fontId="53" fillId="20" borderId="135" xfId="0" applyNumberFormat="1" applyFont="1" applyFill="1" applyBorder="1" applyAlignment="1">
      <alignment horizontal="center" vertical="center" wrapText="1"/>
    </xf>
    <xf numFmtId="164" fontId="53" fillId="20" borderId="136" xfId="0" applyNumberFormat="1" applyFont="1" applyFill="1" applyBorder="1" applyAlignment="1">
      <alignment horizontal="center" vertical="center" wrapText="1"/>
    </xf>
    <xf numFmtId="0" fontId="62" fillId="0" borderId="141" xfId="0" applyFont="1" applyFill="1" applyBorder="1" applyAlignment="1">
      <alignment horizontal="center" vertical="top" wrapText="1"/>
    </xf>
    <xf numFmtId="0" fontId="62" fillId="0" borderId="66" xfId="0" applyFont="1" applyFill="1" applyBorder="1" applyAlignment="1">
      <alignment horizontal="center" vertical="top"/>
    </xf>
    <xf numFmtId="0" fontId="62" fillId="0" borderId="142" xfId="0" applyFont="1" applyFill="1" applyBorder="1" applyAlignment="1">
      <alignment horizontal="center" vertical="top"/>
    </xf>
    <xf numFmtId="0" fontId="42" fillId="0" borderId="2" xfId="0" applyFont="1" applyFill="1" applyBorder="1" applyAlignment="1">
      <alignment horizontal="left"/>
    </xf>
    <xf numFmtId="0" fontId="42" fillId="0" borderId="1" xfId="0" applyFont="1" applyFill="1" applyBorder="1" applyAlignment="1">
      <alignment horizontal="left"/>
    </xf>
    <xf numFmtId="0" fontId="42" fillId="0" borderId="3" xfId="0" applyFont="1" applyFill="1" applyBorder="1" applyAlignment="1">
      <alignment horizontal="left"/>
    </xf>
    <xf numFmtId="41" fontId="53" fillId="20" borderId="139" xfId="0" applyNumberFormat="1" applyFont="1" applyFill="1" applyBorder="1" applyAlignment="1">
      <alignment horizontal="center" vertical="center" wrapText="1"/>
    </xf>
    <xf numFmtId="41" fontId="53" fillId="20" borderId="143" xfId="0" applyNumberFormat="1" applyFont="1" applyFill="1" applyBorder="1" applyAlignment="1">
      <alignment horizontal="center" vertical="center" wrapText="1"/>
    </xf>
    <xf numFmtId="41" fontId="53" fillId="20" borderId="144" xfId="0" applyNumberFormat="1" applyFont="1" applyFill="1" applyBorder="1" applyAlignment="1">
      <alignment horizontal="center" vertical="center" wrapText="1"/>
    </xf>
    <xf numFmtId="0" fontId="53" fillId="20" borderId="145" xfId="0" applyFont="1" applyFill="1" applyBorder="1" applyAlignment="1">
      <alignment horizontal="center" vertical="center" wrapText="1"/>
    </xf>
    <xf numFmtId="0" fontId="53" fillId="20" borderId="146" xfId="0" applyFont="1" applyFill="1" applyBorder="1" applyAlignment="1">
      <alignment horizontal="center" vertical="center" wrapText="1"/>
    </xf>
    <xf numFmtId="0" fontId="53" fillId="20" borderId="133" xfId="0" applyFont="1" applyFill="1" applyBorder="1" applyAlignment="1">
      <alignment horizontal="center" vertical="center" wrapText="1"/>
    </xf>
    <xf numFmtId="0" fontId="53" fillId="20" borderId="134" xfId="0" applyFont="1" applyFill="1" applyBorder="1" applyAlignment="1">
      <alignment horizontal="center" vertical="center" wrapText="1"/>
    </xf>
    <xf numFmtId="41" fontId="53" fillId="20" borderId="137" xfId="0" applyNumberFormat="1" applyFont="1" applyFill="1" applyBorder="1" applyAlignment="1">
      <alignment horizontal="center" vertical="center" wrapText="1"/>
    </xf>
    <xf numFmtId="41" fontId="53" fillId="20" borderId="0" xfId="0" applyNumberFormat="1" applyFont="1" applyFill="1" applyBorder="1" applyAlignment="1">
      <alignment horizontal="center" vertical="center" wrapText="1"/>
    </xf>
    <xf numFmtId="0" fontId="29" fillId="20" borderId="0" xfId="0" applyFont="1" applyFill="1" applyBorder="1"/>
    <xf numFmtId="41" fontId="53" fillId="20" borderId="138" xfId="0" applyNumberFormat="1" applyFont="1" applyFill="1" applyBorder="1" applyAlignment="1">
      <alignment horizontal="center" vertical="center" wrapText="1"/>
    </xf>
    <xf numFmtId="41" fontId="53" fillId="20" borderId="140" xfId="0" applyNumberFormat="1" applyFont="1" applyFill="1" applyBorder="1" applyAlignment="1">
      <alignment horizontal="center" vertical="center" wrapText="1"/>
    </xf>
    <xf numFmtId="0" fontId="0" fillId="14" borderId="0" xfId="0" applyFont="1" applyFill="1" applyAlignment="1">
      <alignment horizontal="center" vertical="center"/>
    </xf>
    <xf numFmtId="0" fontId="44" fillId="19" borderId="167" xfId="32" applyFont="1" applyFill="1" applyBorder="1" applyAlignment="1">
      <alignment horizontal="center" vertical="center" wrapText="1"/>
    </xf>
    <xf numFmtId="0" fontId="44" fillId="19" borderId="168" xfId="32" applyFont="1" applyFill="1" applyBorder="1" applyAlignment="1">
      <alignment horizontal="center" vertical="center" wrapText="1"/>
    </xf>
    <xf numFmtId="0" fontId="44" fillId="19" borderId="164" xfId="32" applyFont="1" applyFill="1" applyBorder="1" applyAlignment="1">
      <alignment horizontal="center" vertical="center" wrapText="1"/>
    </xf>
    <xf numFmtId="0" fontId="44" fillId="19" borderId="169" xfId="32" applyFont="1" applyFill="1" applyBorder="1" applyAlignment="1">
      <alignment horizontal="center" vertical="center" wrapText="1"/>
    </xf>
    <xf numFmtId="44" fontId="44" fillId="19" borderId="165" xfId="32" applyNumberFormat="1" applyFont="1" applyFill="1" applyBorder="1" applyAlignment="1">
      <alignment horizontal="center" vertical="center"/>
    </xf>
    <xf numFmtId="44" fontId="44" fillId="19" borderId="166" xfId="32" applyNumberFormat="1" applyFont="1" applyFill="1" applyBorder="1" applyAlignment="1">
      <alignment horizontal="center" vertical="center"/>
    </xf>
    <xf numFmtId="44" fontId="44" fillId="19" borderId="171" xfId="32" applyNumberFormat="1" applyFont="1" applyFill="1" applyBorder="1" applyAlignment="1">
      <alignment horizontal="center" vertical="center"/>
    </xf>
    <xf numFmtId="44" fontId="44" fillId="19" borderId="168" xfId="32" applyNumberFormat="1" applyFont="1" applyFill="1" applyBorder="1" applyAlignment="1">
      <alignment horizontal="center" vertical="center" wrapText="1"/>
    </xf>
    <xf numFmtId="0" fontId="65" fillId="14" borderId="12" xfId="0" applyFont="1" applyFill="1" applyBorder="1" applyAlignment="1">
      <alignment horizontal="center" vertical="center"/>
    </xf>
    <xf numFmtId="0" fontId="42" fillId="19" borderId="0" xfId="33" applyFont="1" applyFill="1" applyBorder="1" applyAlignment="1">
      <alignment horizontal="center" vertical="center"/>
    </xf>
    <xf numFmtId="0" fontId="42" fillId="19" borderId="9" xfId="33" applyFont="1" applyFill="1" applyBorder="1" applyAlignment="1">
      <alignment horizontal="center" vertical="center"/>
    </xf>
    <xf numFmtId="0" fontId="42" fillId="19" borderId="26" xfId="33" applyFont="1" applyFill="1" applyBorder="1" applyAlignment="1">
      <alignment horizontal="center" vertical="center"/>
    </xf>
    <xf numFmtId="0" fontId="42" fillId="19" borderId="11" xfId="33" applyFont="1" applyFill="1" applyBorder="1" applyAlignment="1">
      <alignment horizontal="center" vertical="center"/>
    </xf>
    <xf numFmtId="44" fontId="44" fillId="19" borderId="167" xfId="32" applyNumberFormat="1" applyFont="1" applyFill="1" applyBorder="1" applyAlignment="1">
      <alignment horizontal="center" vertical="center" wrapText="1"/>
    </xf>
    <xf numFmtId="0" fontId="65" fillId="14" borderId="12" xfId="0" applyFont="1" applyFill="1" applyBorder="1" applyAlignment="1">
      <alignment horizontal="center" vertical="center" wrapText="1"/>
    </xf>
    <xf numFmtId="0" fontId="29" fillId="14" borderId="0" xfId="31" applyFont="1" applyFill="1" applyAlignment="1">
      <alignment horizontal="center" vertical="center" wrapText="1"/>
    </xf>
    <xf numFmtId="0" fontId="40" fillId="0" borderId="2"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0" fontId="64" fillId="0" borderId="2" xfId="0" applyFont="1" applyFill="1" applyBorder="1" applyAlignment="1">
      <alignment horizontal="left" vertical="center"/>
    </xf>
    <xf numFmtId="0" fontId="64" fillId="0" borderId="1" xfId="0" applyFont="1" applyFill="1" applyBorder="1" applyAlignment="1">
      <alignment horizontal="left" vertical="center"/>
    </xf>
    <xf numFmtId="0" fontId="64" fillId="0" borderId="3" xfId="0" applyFont="1" applyFill="1" applyBorder="1" applyAlignment="1">
      <alignment horizontal="left" vertical="center"/>
    </xf>
    <xf numFmtId="0" fontId="53" fillId="20" borderId="25" xfId="0" applyFont="1" applyFill="1" applyBorder="1" applyAlignment="1">
      <alignment horizontal="center" vertical="center" wrapText="1"/>
    </xf>
    <xf numFmtId="0" fontId="53" fillId="20" borderId="7" xfId="0" applyFont="1" applyFill="1" applyBorder="1" applyAlignment="1">
      <alignment horizontal="center" vertical="center" wrapText="1"/>
    </xf>
    <xf numFmtId="0" fontId="53" fillId="20" borderId="10" xfId="0" applyFont="1" applyFill="1" applyBorder="1" applyAlignment="1">
      <alignment horizontal="center" vertical="center" wrapText="1"/>
    </xf>
    <xf numFmtId="0" fontId="53" fillId="20" borderId="11" xfId="0" applyFont="1" applyFill="1" applyBorder="1" applyAlignment="1">
      <alignment horizontal="center" vertical="center" wrapText="1"/>
    </xf>
    <xf numFmtId="0" fontId="53" fillId="20" borderId="12" xfId="0" applyFont="1" applyFill="1" applyBorder="1" applyAlignment="1">
      <alignment horizontal="center" vertical="center"/>
    </xf>
    <xf numFmtId="0" fontId="53" fillId="20" borderId="27" xfId="0" applyFont="1" applyFill="1" applyBorder="1" applyAlignment="1">
      <alignment horizontal="center" vertical="center" wrapText="1"/>
    </xf>
    <xf numFmtId="0" fontId="53" fillId="20" borderId="30" xfId="0" applyFont="1" applyFill="1" applyBorder="1" applyAlignment="1">
      <alignment horizontal="center" vertical="center" wrapText="1"/>
    </xf>
    <xf numFmtId="49" fontId="53" fillId="20" borderId="154" xfId="0" applyNumberFormat="1" applyFont="1" applyFill="1" applyBorder="1" applyAlignment="1" applyProtection="1">
      <alignment horizontal="center" vertical="center"/>
    </xf>
    <xf numFmtId="49" fontId="53" fillId="20" borderId="155" xfId="0" applyNumberFormat="1" applyFont="1" applyFill="1" applyBorder="1" applyAlignment="1" applyProtection="1">
      <alignment horizontal="center" vertical="center"/>
    </xf>
    <xf numFmtId="49" fontId="53" fillId="20" borderId="156" xfId="0" applyNumberFormat="1" applyFont="1" applyFill="1" applyBorder="1" applyAlignment="1" applyProtection="1">
      <alignment horizontal="center" vertical="center"/>
    </xf>
    <xf numFmtId="49" fontId="53" fillId="20" borderId="157" xfId="0" applyNumberFormat="1" applyFont="1" applyFill="1" applyBorder="1" applyAlignment="1" applyProtection="1">
      <alignment horizontal="center" vertical="center"/>
    </xf>
    <xf numFmtId="0" fontId="43" fillId="0" borderId="2" xfId="0" applyFont="1" applyFill="1" applyBorder="1" applyAlignment="1" applyProtection="1">
      <alignment horizontal="left" vertical="center"/>
    </xf>
    <xf numFmtId="0" fontId="43" fillId="0" borderId="1" xfId="0" applyFont="1" applyFill="1" applyBorder="1" applyAlignment="1" applyProtection="1">
      <alignment horizontal="left" vertical="center"/>
    </xf>
    <xf numFmtId="0" fontId="43" fillId="0" borderId="3" xfId="0" applyFont="1" applyFill="1" applyBorder="1" applyAlignment="1" applyProtection="1">
      <alignment horizontal="left" vertical="center"/>
    </xf>
    <xf numFmtId="0" fontId="43" fillId="0" borderId="141" xfId="0" applyFont="1" applyFill="1" applyBorder="1" applyAlignment="1" applyProtection="1">
      <alignment horizontal="center" vertical="center"/>
    </xf>
    <xf numFmtId="0" fontId="43" fillId="0" borderId="66" xfId="0" applyFont="1" applyFill="1" applyBorder="1" applyAlignment="1" applyProtection="1">
      <alignment horizontal="center" vertical="center"/>
    </xf>
    <xf numFmtId="0" fontId="43" fillId="0" borderId="142" xfId="0" applyFont="1" applyFill="1" applyBorder="1" applyAlignment="1" applyProtection="1">
      <alignment horizontal="center" vertical="center"/>
    </xf>
    <xf numFmtId="0" fontId="59" fillId="20" borderId="161" xfId="0" applyFont="1" applyFill="1" applyBorder="1" applyAlignment="1" applyProtection="1">
      <alignment horizontal="right" vertical="center" wrapText="1"/>
    </xf>
    <xf numFmtId="0" fontId="59" fillId="20" borderId="162" xfId="0" applyFont="1" applyFill="1" applyBorder="1" applyAlignment="1" applyProtection="1">
      <alignment horizontal="right" vertical="center" wrapText="1"/>
    </xf>
    <xf numFmtId="0" fontId="59" fillId="20" borderId="163" xfId="0" applyFont="1" applyFill="1" applyBorder="1" applyAlignment="1" applyProtection="1">
      <alignment horizontal="right" vertical="center" wrapText="1"/>
    </xf>
    <xf numFmtId="0" fontId="30" fillId="20" borderId="6" xfId="0" applyFont="1" applyFill="1" applyBorder="1" applyAlignment="1" applyProtection="1">
      <alignment horizontal="left"/>
    </xf>
    <xf numFmtId="0" fontId="30" fillId="20" borderId="0" xfId="0" applyFont="1" applyFill="1" applyBorder="1" applyAlignment="1" applyProtection="1">
      <alignment horizontal="left"/>
    </xf>
    <xf numFmtId="0" fontId="42" fillId="0" borderId="25" xfId="0" applyFont="1" applyBorder="1" applyAlignment="1">
      <alignment horizontal="center" vertical="center" wrapText="1"/>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53" fillId="20" borderId="6" xfId="0" applyFont="1" applyFill="1" applyBorder="1" applyAlignment="1">
      <alignment horizontal="center" vertical="center" wrapText="1"/>
    </xf>
    <xf numFmtId="0" fontId="54" fillId="20" borderId="158" xfId="0" applyFont="1" applyFill="1" applyBorder="1" applyAlignment="1" applyProtection="1">
      <alignment horizontal="right" vertical="center" wrapText="1"/>
    </xf>
    <xf numFmtId="0" fontId="54" fillId="20" borderId="159" xfId="0" applyFont="1" applyFill="1" applyBorder="1" applyAlignment="1" applyProtection="1">
      <alignment horizontal="right" vertical="center" wrapText="1"/>
    </xf>
    <xf numFmtId="0" fontId="54" fillId="20" borderId="160" xfId="0" applyFont="1" applyFill="1" applyBorder="1" applyAlignment="1" applyProtection="1">
      <alignment horizontal="right" vertical="center" wrapText="1"/>
    </xf>
    <xf numFmtId="0" fontId="42" fillId="0" borderId="25" xfId="0" applyFont="1" applyFill="1" applyBorder="1" applyAlignment="1" applyProtection="1">
      <alignment horizontal="center" vertical="center" wrapText="1"/>
    </xf>
    <xf numFmtId="0" fontId="42" fillId="0" borderId="6" xfId="0" applyFont="1" applyFill="1" applyBorder="1" applyAlignment="1" applyProtection="1">
      <alignment horizontal="center" vertical="center"/>
    </xf>
    <xf numFmtId="0" fontId="42" fillId="0" borderId="7" xfId="0" applyFont="1" applyFill="1" applyBorder="1" applyAlignment="1" applyProtection="1">
      <alignment horizontal="center" vertical="center"/>
    </xf>
    <xf numFmtId="49" fontId="30" fillId="20" borderId="120" xfId="0" applyNumberFormat="1" applyFont="1" applyFill="1" applyBorder="1" applyAlignment="1" applyProtection="1">
      <alignment horizontal="center" vertical="center"/>
    </xf>
    <xf numFmtId="49" fontId="30" fillId="20" borderId="114" xfId="0" applyNumberFormat="1" applyFont="1" applyFill="1" applyBorder="1" applyAlignment="1" applyProtection="1">
      <alignment horizontal="center" vertical="center"/>
    </xf>
    <xf numFmtId="49" fontId="30" fillId="20" borderId="113" xfId="0" applyNumberFormat="1" applyFont="1" applyFill="1" applyBorder="1" applyAlignment="1" applyProtection="1">
      <alignment horizontal="center" vertical="center"/>
    </xf>
    <xf numFmtId="0" fontId="30" fillId="20" borderId="68" xfId="0" applyFont="1" applyFill="1" applyBorder="1" applyAlignment="1" applyProtection="1">
      <alignment horizontal="left" vertical="center" wrapText="1"/>
    </xf>
    <xf numFmtId="0" fontId="30" fillId="20" borderId="96" xfId="0" applyFont="1" applyFill="1" applyBorder="1" applyAlignment="1" applyProtection="1">
      <alignment horizontal="left" vertical="center" wrapText="1"/>
    </xf>
    <xf numFmtId="0" fontId="30" fillId="20" borderId="92" xfId="0" applyFont="1" applyFill="1" applyBorder="1" applyAlignment="1" applyProtection="1">
      <alignment horizontal="left" vertical="center" wrapText="1"/>
    </xf>
    <xf numFmtId="0" fontId="37" fillId="15" borderId="68" xfId="0" applyFont="1" applyFill="1" applyBorder="1" applyAlignment="1" applyProtection="1">
      <alignment horizontal="left" vertical="center" wrapText="1"/>
    </xf>
    <xf numFmtId="0" fontId="37" fillId="15" borderId="96" xfId="0" applyFont="1" applyFill="1" applyBorder="1" applyAlignment="1" applyProtection="1">
      <alignment horizontal="left" vertical="center" wrapText="1"/>
    </xf>
    <xf numFmtId="0" fontId="37" fillId="15" borderId="92" xfId="0" applyFont="1" applyFill="1" applyBorder="1" applyAlignment="1" applyProtection="1">
      <alignment horizontal="left" vertical="center" wrapText="1"/>
    </xf>
    <xf numFmtId="44" fontId="31" fillId="18" borderId="31" xfId="0" applyNumberFormat="1" applyFont="1" applyFill="1" applyBorder="1" applyAlignment="1" applyProtection="1">
      <alignment horizontal="right" vertical="center" wrapText="1"/>
      <protection locked="0"/>
    </xf>
    <xf numFmtId="44" fontId="31" fillId="18" borderId="32" xfId="0" applyNumberFormat="1" applyFont="1" applyFill="1" applyBorder="1" applyAlignment="1" applyProtection="1">
      <alignment horizontal="right" vertical="center" wrapText="1"/>
      <protection locked="0"/>
    </xf>
    <xf numFmtId="44" fontId="33" fillId="15" borderId="12" xfId="0" applyNumberFormat="1" applyFont="1" applyFill="1" applyBorder="1" applyAlignment="1" applyProtection="1">
      <alignment horizontal="right" vertical="center" wrapText="1"/>
      <protection locked="0"/>
    </xf>
    <xf numFmtId="44" fontId="33" fillId="15" borderId="33" xfId="0" applyNumberFormat="1" applyFont="1" applyFill="1" applyBorder="1" applyAlignment="1" applyProtection="1">
      <alignment horizontal="right" vertical="center" wrapText="1"/>
      <protection locked="0"/>
    </xf>
    <xf numFmtId="44" fontId="33" fillId="0" borderId="12" xfId="0" applyNumberFormat="1" applyFont="1" applyFill="1" applyBorder="1" applyAlignment="1" applyProtection="1">
      <alignment horizontal="right" vertical="center" wrapText="1"/>
      <protection locked="0"/>
    </xf>
    <xf numFmtId="44" fontId="33" fillId="0" borderId="15" xfId="0" applyNumberFormat="1" applyFont="1" applyFill="1" applyBorder="1" applyAlignment="1" applyProtection="1">
      <alignment horizontal="right" vertical="center" wrapText="1"/>
      <protection locked="0"/>
    </xf>
    <xf numFmtId="44" fontId="33" fillId="0" borderId="34" xfId="0" applyNumberFormat="1" applyFont="1" applyFill="1" applyBorder="1" applyAlignment="1" applyProtection="1">
      <alignment horizontal="right" vertical="center" wrapText="1"/>
      <protection locked="0"/>
    </xf>
    <xf numFmtId="44" fontId="33" fillId="0" borderId="16" xfId="0" applyNumberFormat="1" applyFont="1" applyFill="1" applyBorder="1" applyAlignment="1" applyProtection="1">
      <alignment horizontal="right" vertical="center" wrapText="1"/>
      <protection locked="0"/>
    </xf>
    <xf numFmtId="0" fontId="31" fillId="18" borderId="35" xfId="0" applyFont="1" applyFill="1" applyBorder="1" applyAlignment="1" applyProtection="1">
      <alignment horizontal="right" vertical="center" wrapText="1"/>
      <protection locked="0"/>
    </xf>
    <xf numFmtId="0" fontId="31" fillId="18" borderId="36" xfId="0" applyFont="1" applyFill="1" applyBorder="1" applyAlignment="1" applyProtection="1">
      <alignment horizontal="right" vertical="center" wrapText="1"/>
      <protection locked="0"/>
    </xf>
    <xf numFmtId="0" fontId="31" fillId="18" borderId="37" xfId="0" applyFont="1" applyFill="1" applyBorder="1" applyAlignment="1" applyProtection="1">
      <alignment horizontal="right" vertical="center" wrapText="1"/>
      <protection locked="0"/>
    </xf>
    <xf numFmtId="169" fontId="31" fillId="18" borderId="31" xfId="0" applyNumberFormat="1" applyFont="1" applyFill="1" applyBorder="1" applyAlignment="1" applyProtection="1">
      <alignment horizontal="center" vertical="center"/>
      <protection locked="0"/>
    </xf>
    <xf numFmtId="44" fontId="31" fillId="18" borderId="31" xfId="24" applyNumberFormat="1" applyFont="1" applyFill="1" applyBorder="1" applyAlignment="1" applyProtection="1">
      <alignment horizontal="right" vertical="center"/>
      <protection locked="0"/>
    </xf>
    <xf numFmtId="44" fontId="33" fillId="0" borderId="2" xfId="0" applyNumberFormat="1" applyFont="1" applyFill="1" applyBorder="1" applyAlignment="1" applyProtection="1">
      <alignment horizontal="right" vertical="center" wrapText="1"/>
      <protection locked="0"/>
    </xf>
    <xf numFmtId="44" fontId="33" fillId="0" borderId="1" xfId="0" applyNumberFormat="1" applyFont="1" applyFill="1" applyBorder="1" applyAlignment="1" applyProtection="1">
      <alignment horizontal="right" vertical="center" wrapText="1"/>
      <protection locked="0"/>
    </xf>
    <xf numFmtId="44" fontId="33" fillId="0" borderId="3" xfId="0" applyNumberFormat="1" applyFont="1" applyFill="1" applyBorder="1" applyAlignment="1" applyProtection="1">
      <alignment horizontal="right" vertical="center" wrapText="1"/>
      <protection locked="0"/>
    </xf>
    <xf numFmtId="0" fontId="33" fillId="0" borderId="38" xfId="0" applyFont="1" applyFill="1" applyBorder="1" applyAlignment="1" applyProtection="1">
      <alignment horizontal="justify" vertical="top" wrapText="1"/>
      <protection locked="0"/>
    </xf>
    <xf numFmtId="0" fontId="33" fillId="0" borderId="12" xfId="0" applyFont="1" applyFill="1" applyBorder="1" applyAlignment="1" applyProtection="1">
      <alignment horizontal="justify" vertical="top" wrapText="1"/>
      <protection locked="0"/>
    </xf>
    <xf numFmtId="0" fontId="33" fillId="0" borderId="12" xfId="0" applyFont="1" applyFill="1" applyBorder="1" applyAlignment="1" applyProtection="1">
      <alignment horizontal="left" vertical="top" wrapText="1"/>
      <protection locked="0"/>
    </xf>
    <xf numFmtId="0" fontId="33" fillId="0" borderId="12" xfId="0" applyFont="1" applyFill="1" applyBorder="1" applyAlignment="1" applyProtection="1">
      <alignment horizontal="center" vertical="center" wrapText="1"/>
      <protection locked="0"/>
    </xf>
    <xf numFmtId="169" fontId="33" fillId="0" borderId="12" xfId="0" applyNumberFormat="1" applyFont="1" applyFill="1" applyBorder="1" applyAlignment="1" applyProtection="1">
      <alignment horizontal="center" vertical="center"/>
      <protection locked="0"/>
    </xf>
    <xf numFmtId="44" fontId="33" fillId="0" borderId="15" xfId="24" applyNumberFormat="1" applyFont="1" applyFill="1" applyBorder="1" applyAlignment="1" applyProtection="1">
      <alignment horizontal="right" vertical="center"/>
      <protection locked="0"/>
    </xf>
    <xf numFmtId="44" fontId="33" fillId="0" borderId="34" xfId="24" applyNumberFormat="1" applyFont="1" applyFill="1" applyBorder="1" applyAlignment="1" applyProtection="1">
      <alignment horizontal="right" vertical="center"/>
      <protection locked="0"/>
    </xf>
    <xf numFmtId="44" fontId="33" fillId="0" borderId="16" xfId="24" applyNumberFormat="1" applyFont="1" applyFill="1" applyBorder="1" applyAlignment="1" applyProtection="1">
      <alignment horizontal="right" vertical="center"/>
      <protection locked="0"/>
    </xf>
    <xf numFmtId="44" fontId="33" fillId="0" borderId="2" xfId="24" applyNumberFormat="1" applyFont="1" applyFill="1" applyBorder="1" applyAlignment="1" applyProtection="1">
      <alignment horizontal="right" vertical="center"/>
      <protection locked="0"/>
    </xf>
    <xf numFmtId="44" fontId="33" fillId="0" borderId="1" xfId="24" applyNumberFormat="1" applyFont="1" applyFill="1" applyBorder="1" applyAlignment="1" applyProtection="1">
      <alignment horizontal="right" vertical="center"/>
      <protection locked="0"/>
    </xf>
    <xf numFmtId="44" fontId="33" fillId="0" borderId="3" xfId="24" applyNumberFormat="1" applyFont="1" applyFill="1" applyBorder="1" applyAlignment="1" applyProtection="1">
      <alignment horizontal="right" vertical="center"/>
      <protection locked="0"/>
    </xf>
    <xf numFmtId="44" fontId="33" fillId="0" borderId="27" xfId="0" applyNumberFormat="1" applyFont="1" applyFill="1" applyBorder="1" applyAlignment="1" applyProtection="1">
      <alignment horizontal="right" vertical="center" wrapText="1"/>
      <protection locked="0"/>
    </xf>
    <xf numFmtId="44" fontId="33" fillId="15" borderId="27" xfId="0" applyNumberFormat="1" applyFont="1" applyFill="1" applyBorder="1" applyAlignment="1" applyProtection="1">
      <alignment horizontal="right" vertical="center" wrapText="1"/>
      <protection locked="0"/>
    </xf>
    <xf numFmtId="44" fontId="33" fillId="15" borderId="39" xfId="0" applyNumberFormat="1" applyFont="1" applyFill="1" applyBorder="1" applyAlignment="1" applyProtection="1">
      <alignment horizontal="right" vertical="center" wrapText="1"/>
      <protection locked="0"/>
    </xf>
    <xf numFmtId="0" fontId="33" fillId="0" borderId="40" xfId="0"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0" fontId="33" fillId="0" borderId="3" xfId="0" applyFont="1" applyFill="1" applyBorder="1" applyAlignment="1" applyProtection="1">
      <alignment horizontal="justify" vertical="top" wrapText="1"/>
      <protection locked="0"/>
    </xf>
    <xf numFmtId="0" fontId="33" fillId="0" borderId="27" xfId="0" applyFont="1" applyFill="1" applyBorder="1" applyAlignment="1" applyProtection="1">
      <alignment horizontal="left" vertical="top" wrapText="1"/>
      <protection locked="0"/>
    </xf>
    <xf numFmtId="3" fontId="33" fillId="0" borderId="0" xfId="0" applyNumberFormat="1" applyFont="1" applyAlignment="1">
      <alignment horizontal="center"/>
    </xf>
    <xf numFmtId="0" fontId="33" fillId="0" borderId="0" xfId="0" applyFont="1" applyAlignment="1">
      <alignment horizontal="center"/>
    </xf>
    <xf numFmtId="0" fontId="33" fillId="0" borderId="2" xfId="0" applyFont="1" applyFill="1" applyBorder="1" applyAlignment="1" applyProtection="1">
      <alignment horizontal="left" vertical="top" wrapText="1"/>
      <protection locked="0"/>
    </xf>
    <xf numFmtId="0" fontId="33" fillId="0" borderId="1" xfId="0" applyFont="1" applyFill="1" applyBorder="1" applyAlignment="1" applyProtection="1">
      <alignment horizontal="left" vertical="top" wrapText="1"/>
      <protection locked="0"/>
    </xf>
    <xf numFmtId="0" fontId="33" fillId="0" borderId="3" xfId="0" applyFont="1" applyFill="1" applyBorder="1" applyAlignment="1" applyProtection="1">
      <alignment horizontal="left" vertical="top" wrapText="1"/>
      <protection locked="0"/>
    </xf>
    <xf numFmtId="0" fontId="33" fillId="0" borderId="147" xfId="0" applyFont="1" applyFill="1" applyBorder="1" applyAlignment="1" applyProtection="1">
      <alignment horizontal="left" vertical="top" wrapText="1"/>
      <protection locked="0"/>
    </xf>
    <xf numFmtId="44" fontId="33" fillId="0" borderId="148" xfId="0" applyNumberFormat="1" applyFont="1" applyFill="1" applyBorder="1" applyAlignment="1" applyProtection="1">
      <alignment horizontal="right" vertical="center" wrapText="1"/>
      <protection locked="0"/>
    </xf>
    <xf numFmtId="44" fontId="33" fillId="0" borderId="149" xfId="0" applyNumberFormat="1" applyFont="1" applyFill="1" applyBorder="1" applyAlignment="1" applyProtection="1">
      <alignment horizontal="right" vertical="center" wrapText="1"/>
      <protection locked="0"/>
    </xf>
    <xf numFmtId="44" fontId="33" fillId="0" borderId="150" xfId="0" applyNumberFormat="1" applyFont="1" applyFill="1" applyBorder="1" applyAlignment="1" applyProtection="1">
      <alignment horizontal="right" vertical="center" wrapText="1"/>
      <protection locked="0"/>
    </xf>
    <xf numFmtId="169" fontId="33" fillId="0" borderId="0" xfId="24" applyNumberFormat="1" applyFont="1" applyBorder="1" applyAlignment="1" applyProtection="1">
      <alignment horizontal="center"/>
      <protection locked="0"/>
    </xf>
    <xf numFmtId="3" fontId="33" fillId="0" borderId="0" xfId="0" applyNumberFormat="1" applyFont="1" applyBorder="1" applyAlignment="1" applyProtection="1">
      <alignment horizontal="center"/>
      <protection locked="0"/>
    </xf>
    <xf numFmtId="44" fontId="33" fillId="0" borderId="12" xfId="24" applyNumberFormat="1" applyFont="1" applyFill="1" applyBorder="1" applyAlignment="1" applyProtection="1">
      <alignment horizontal="right" vertical="center"/>
      <protection locked="0"/>
    </xf>
    <xf numFmtId="44" fontId="33" fillId="0" borderId="151" xfId="0" applyNumberFormat="1" applyFont="1" applyFill="1" applyBorder="1" applyAlignment="1" applyProtection="1">
      <alignment horizontal="right" vertical="center" wrapText="1"/>
      <protection locked="0"/>
    </xf>
    <xf numFmtId="44" fontId="33" fillId="0" borderId="152" xfId="0" applyNumberFormat="1" applyFont="1" applyFill="1" applyBorder="1" applyAlignment="1" applyProtection="1">
      <alignment horizontal="right" vertical="center" wrapText="1"/>
      <protection locked="0"/>
    </xf>
    <xf numFmtId="44" fontId="33" fillId="0" borderId="153" xfId="0" applyNumberFormat="1" applyFont="1" applyFill="1" applyBorder="1" applyAlignment="1" applyProtection="1">
      <alignment horizontal="right" vertical="center" wrapText="1"/>
      <protection locked="0"/>
    </xf>
    <xf numFmtId="0" fontId="44" fillId="18" borderId="25" xfId="0" applyFont="1" applyFill="1" applyBorder="1" applyAlignment="1" applyProtection="1">
      <alignment horizontal="center"/>
    </xf>
    <xf numFmtId="0" fontId="44" fillId="18" borderId="6" xfId="0" applyFont="1" applyFill="1" applyBorder="1" applyAlignment="1" applyProtection="1">
      <alignment horizontal="center"/>
    </xf>
    <xf numFmtId="0" fontId="44" fillId="18" borderId="7" xfId="0" applyFont="1" applyFill="1" applyBorder="1" applyAlignment="1" applyProtection="1">
      <alignment horizontal="center"/>
    </xf>
    <xf numFmtId="0" fontId="44" fillId="18" borderId="10" xfId="0" applyFont="1" applyFill="1" applyBorder="1" applyAlignment="1" applyProtection="1">
      <alignment horizontal="center" vertical="center"/>
    </xf>
    <xf numFmtId="0" fontId="44" fillId="18" borderId="26" xfId="0" applyFont="1" applyFill="1" applyBorder="1" applyAlignment="1" applyProtection="1">
      <alignment horizontal="center" vertical="center"/>
    </xf>
    <xf numFmtId="0" fontId="44" fillId="18" borderId="11" xfId="0" applyFont="1" applyFill="1" applyBorder="1" applyAlignment="1" applyProtection="1">
      <alignment horizontal="center" vertical="center"/>
    </xf>
    <xf numFmtId="0" fontId="44" fillId="18" borderId="8" xfId="0" applyFont="1" applyFill="1" applyBorder="1" applyAlignment="1" applyProtection="1">
      <alignment horizontal="center" vertical="center" wrapText="1"/>
    </xf>
    <xf numFmtId="0" fontId="44" fillId="18" borderId="0" xfId="0" applyFont="1" applyFill="1" applyBorder="1" applyAlignment="1" applyProtection="1">
      <alignment horizontal="center" vertical="center" wrapText="1"/>
    </xf>
    <xf numFmtId="0" fontId="44" fillId="18" borderId="9" xfId="0" applyFont="1" applyFill="1" applyBorder="1" applyAlignment="1" applyProtection="1">
      <alignment horizontal="center" vertical="center" wrapText="1"/>
    </xf>
    <xf numFmtId="0" fontId="44" fillId="18" borderId="8" xfId="0" applyFont="1" applyFill="1" applyBorder="1" applyAlignment="1" applyProtection="1">
      <alignment horizontal="center" vertical="center"/>
    </xf>
    <xf numFmtId="0" fontId="44" fillId="18" borderId="0" xfId="0" applyFont="1" applyFill="1" applyBorder="1" applyAlignment="1" applyProtection="1">
      <alignment horizontal="center" vertical="center"/>
    </xf>
    <xf numFmtId="0" fontId="44" fillId="18" borderId="9" xfId="0" applyFont="1" applyFill="1" applyBorder="1" applyAlignment="1" applyProtection="1">
      <alignment horizontal="center" vertical="center"/>
    </xf>
    <xf numFmtId="0" fontId="44" fillId="18" borderId="30" xfId="0" applyFont="1" applyFill="1" applyBorder="1" applyAlignment="1" applyProtection="1">
      <alignment horizontal="center" vertical="center"/>
    </xf>
    <xf numFmtId="0" fontId="44" fillId="18" borderId="10" xfId="0" applyFont="1" applyFill="1" applyBorder="1" applyAlignment="1" applyProtection="1">
      <alignment horizontal="center" wrapText="1"/>
    </xf>
    <xf numFmtId="0" fontId="44" fillId="18" borderId="26" xfId="0" applyFont="1" applyFill="1" applyBorder="1" applyAlignment="1" applyProtection="1">
      <alignment horizontal="center" wrapText="1"/>
    </xf>
    <xf numFmtId="0" fontId="44" fillId="18" borderId="11" xfId="0" applyFont="1" applyFill="1" applyBorder="1" applyAlignment="1" applyProtection="1">
      <alignment horizontal="center" wrapText="1"/>
    </xf>
    <xf numFmtId="0" fontId="42" fillId="0" borderId="41" xfId="0" applyFont="1" applyFill="1" applyBorder="1" applyAlignment="1" applyProtection="1">
      <alignment horizontal="center" vertical="center"/>
    </xf>
    <xf numFmtId="0" fontId="42" fillId="0" borderId="42" xfId="0" applyFont="1" applyFill="1" applyBorder="1" applyAlignment="1" applyProtection="1">
      <alignment horizontal="center" vertical="center"/>
    </xf>
    <xf numFmtId="0" fontId="42" fillId="0" borderId="43"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0" fontId="44" fillId="18" borderId="38" xfId="0" applyFont="1" applyFill="1" applyBorder="1" applyAlignment="1" applyProtection="1">
      <alignment horizontal="center" vertical="center"/>
    </xf>
    <xf numFmtId="0" fontId="44" fillId="18" borderId="12" xfId="0" applyFont="1" applyFill="1" applyBorder="1" applyAlignment="1" applyProtection="1">
      <alignment horizontal="center" vertical="center"/>
    </xf>
    <xf numFmtId="0" fontId="44" fillId="18" borderId="12" xfId="0" applyFont="1" applyFill="1" applyBorder="1" applyAlignment="1" applyProtection="1">
      <alignment horizontal="center" vertical="center" wrapText="1"/>
    </xf>
    <xf numFmtId="0" fontId="44" fillId="18" borderId="2" xfId="0" applyFont="1" applyFill="1" applyBorder="1" applyAlignment="1" applyProtection="1">
      <alignment horizontal="center" vertical="center" wrapText="1"/>
    </xf>
    <xf numFmtId="0" fontId="44" fillId="18" borderId="25" xfId="0" applyFont="1" applyFill="1" applyBorder="1" applyAlignment="1" applyProtection="1">
      <alignment horizontal="center" vertical="center" wrapText="1"/>
    </xf>
    <xf numFmtId="0" fontId="44" fillId="18" borderId="6" xfId="0" applyFont="1" applyFill="1" applyBorder="1" applyAlignment="1" applyProtection="1">
      <alignment horizontal="center" vertical="center" wrapText="1"/>
    </xf>
    <xf numFmtId="0" fontId="44" fillId="18" borderId="7" xfId="0" applyFont="1" applyFill="1" applyBorder="1" applyAlignment="1" applyProtection="1">
      <alignment horizontal="center" vertical="center" wrapText="1"/>
    </xf>
    <xf numFmtId="0" fontId="44" fillId="18" borderId="10" xfId="0" applyFont="1" applyFill="1" applyBorder="1" applyAlignment="1" applyProtection="1">
      <alignment horizontal="center" vertical="center" wrapText="1"/>
    </xf>
    <xf numFmtId="0" fontId="44" fillId="18" borderId="26" xfId="0" applyFont="1" applyFill="1" applyBorder="1" applyAlignment="1" applyProtection="1">
      <alignment horizontal="center" vertical="center" wrapText="1"/>
    </xf>
    <xf numFmtId="0" fontId="44" fillId="18" borderId="11" xfId="0" applyFont="1" applyFill="1" applyBorder="1" applyAlignment="1" applyProtection="1">
      <alignment horizontal="center" vertical="center" wrapText="1"/>
    </xf>
    <xf numFmtId="0" fontId="44" fillId="18" borderId="44" xfId="0" applyFont="1" applyFill="1" applyBorder="1" applyAlignment="1" applyProtection="1">
      <alignment horizontal="center" vertical="center" wrapText="1"/>
    </xf>
    <xf numFmtId="0" fontId="44" fillId="18" borderId="5" xfId="0" applyFont="1" applyFill="1" applyBorder="1" applyAlignment="1" applyProtection="1">
      <alignment horizontal="center" vertical="center" wrapText="1"/>
    </xf>
    <xf numFmtId="0" fontId="44" fillId="18" borderId="45" xfId="0" applyFont="1" applyFill="1" applyBorder="1" applyAlignment="1" applyProtection="1">
      <alignment horizontal="center" vertical="center" wrapText="1"/>
    </xf>
    <xf numFmtId="3" fontId="33" fillId="0" borderId="20" xfId="0" applyNumberFormat="1" applyFont="1" applyBorder="1" applyAlignment="1">
      <alignment horizontal="center"/>
    </xf>
    <xf numFmtId="0" fontId="33" fillId="0" borderId="20" xfId="0" applyFont="1" applyBorder="1" applyAlignment="1">
      <alignment horizontal="center"/>
    </xf>
    <xf numFmtId="0" fontId="43" fillId="0" borderId="2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164" fontId="40" fillId="0" borderId="25" xfId="0" applyNumberFormat="1" applyFont="1" applyFill="1" applyBorder="1" applyAlignment="1">
      <alignment horizontal="center" vertical="center"/>
    </xf>
    <xf numFmtId="164" fontId="40" fillId="0" borderId="7" xfId="0" applyNumberFormat="1" applyFont="1" applyFill="1" applyBorder="1" applyAlignment="1">
      <alignment horizontal="center" vertical="center"/>
    </xf>
    <xf numFmtId="0" fontId="31" fillId="15" borderId="28" xfId="0" applyFont="1" applyFill="1" applyBorder="1" applyAlignment="1">
      <alignment horizontal="center" vertical="center"/>
    </xf>
    <xf numFmtId="0" fontId="31" fillId="15" borderId="46" xfId="0" applyFont="1" applyFill="1" applyBorder="1" applyAlignment="1">
      <alignment horizontal="center" vertical="center"/>
    </xf>
    <xf numFmtId="0" fontId="31" fillId="0" borderId="28" xfId="0" applyFont="1" applyBorder="1" applyAlignment="1">
      <alignment horizontal="center" vertical="center"/>
    </xf>
    <xf numFmtId="0" fontId="31" fillId="0" borderId="46" xfId="0" applyFont="1" applyBorder="1" applyAlignment="1">
      <alignment horizontal="center" vertical="center"/>
    </xf>
    <xf numFmtId="0" fontId="43" fillId="0" borderId="0" xfId="0" applyFont="1" applyAlignment="1">
      <alignment horizontal="center" vertical="center"/>
    </xf>
    <xf numFmtId="0" fontId="59" fillId="20" borderId="47" xfId="0" applyFont="1" applyFill="1" applyBorder="1" applyAlignment="1">
      <alignment horizontal="center" vertical="center" wrapText="1"/>
    </xf>
    <xf numFmtId="0" fontId="31" fillId="0" borderId="24" xfId="0" applyFont="1" applyBorder="1" applyAlignment="1">
      <alignment horizontal="center" vertical="center"/>
    </xf>
    <xf numFmtId="0" fontId="0" fillId="0" borderId="29" xfId="0" applyBorder="1" applyAlignment="1">
      <alignment horizontal="justify" vertical="center" wrapText="1"/>
    </xf>
    <xf numFmtId="0" fontId="0" fillId="0" borderId="14" xfId="0" applyBorder="1" applyAlignment="1">
      <alignment horizontal="justify" vertical="center" wrapText="1"/>
    </xf>
    <xf numFmtId="0" fontId="0" fillId="0" borderId="48" xfId="0" applyBorder="1" applyAlignment="1">
      <alignment horizontal="justify" vertical="center" wrapText="1"/>
    </xf>
    <xf numFmtId="0" fontId="31" fillId="15" borderId="28" xfId="0" applyFont="1" applyFill="1" applyBorder="1" applyAlignment="1">
      <alignment horizontal="center" vertical="center" wrapText="1"/>
    </xf>
    <xf numFmtId="0" fontId="31" fillId="15" borderId="24" xfId="0" applyFont="1" applyFill="1" applyBorder="1" applyAlignment="1">
      <alignment horizontal="center" vertical="center" wrapText="1"/>
    </xf>
    <xf numFmtId="0" fontId="31" fillId="15" borderId="46" xfId="0" applyFont="1" applyFill="1" applyBorder="1" applyAlignment="1">
      <alignment horizontal="center" vertical="center" wrapText="1"/>
    </xf>
    <xf numFmtId="0" fontId="31" fillId="0" borderId="28"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46" xfId="0" applyFont="1" applyBorder="1" applyAlignment="1">
      <alignment horizontal="center" vertical="center" wrapText="1"/>
    </xf>
  </cellXfs>
  <cellStyles count="35">
    <cellStyle name="40% - Énfasis6" xfId="33" builtinId="51"/>
    <cellStyle name="Énfasis 1" xfId="1"/>
    <cellStyle name="Énfasis 2" xfId="2"/>
    <cellStyle name="Énfasis 3" xfId="3"/>
    <cellStyle name="Énfasis1 - 20%" xfId="4"/>
    <cellStyle name="Énfasis1 - 40%" xfId="5"/>
    <cellStyle name="Énfasis1 - 60%" xfId="6"/>
    <cellStyle name="Énfasis2" xfId="31" builtinId="33"/>
    <cellStyle name="Énfasis2 - 20%" xfId="7"/>
    <cellStyle name="Énfasis2 - 40%" xfId="8"/>
    <cellStyle name="Énfasis2 - 60%" xfId="9"/>
    <cellStyle name="Énfasis3 - 20%" xfId="10"/>
    <cellStyle name="Énfasis3 - 40%" xfId="11"/>
    <cellStyle name="Énfasis3 - 60%" xfId="12"/>
    <cellStyle name="Énfasis4 - 20%" xfId="13"/>
    <cellStyle name="Énfasis4 - 40%" xfId="14"/>
    <cellStyle name="Énfasis4 - 60%" xfId="15"/>
    <cellStyle name="Énfasis5 - 20%" xfId="16"/>
    <cellStyle name="Énfasis5 - 40%" xfId="17"/>
    <cellStyle name="Énfasis5 - 60%" xfId="18"/>
    <cellStyle name="Énfasis6" xfId="32" builtinId="49"/>
    <cellStyle name="Énfasis6 - 20%" xfId="19"/>
    <cellStyle name="Énfasis6 - 40%" xfId="20"/>
    <cellStyle name="Énfasis6 - 60%" xfId="21"/>
    <cellStyle name="Euro" xfId="22"/>
    <cellStyle name="Millares" xfId="23" builtinId="3"/>
    <cellStyle name="Moneda" xfId="24" builtinId="4"/>
    <cellStyle name="Normal" xfId="0" builtinId="0"/>
    <cellStyle name="Normal 2" xfId="25"/>
    <cellStyle name="Normal 3" xfId="26"/>
    <cellStyle name="Normal 4" xfId="27"/>
    <cellStyle name="Normal_PLANTILLA AL 04 DE OCTUBRE 07 (2)" xfId="34"/>
    <cellStyle name="Porcentaje" xfId="28" builtinId="5"/>
    <cellStyle name="Porcentual 2" xfId="29"/>
    <cellStyle name="Título de hoja" xfId="30"/>
  </cellStyles>
  <dxfs count="268">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1"/>
        <name val="Calibri"/>
        <scheme val="minor"/>
      </font>
      <fill>
        <patternFill patternType="none">
          <fgColor indexed="64"/>
          <bgColor indexed="65"/>
        </patternFill>
      </fill>
      <alignment horizontal="justify" vertical="center"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general" vertical="center" textRotation="0" wrapText="1" relativeIndent="0" justifyLastLine="0" shrinkToFit="0" readingOrder="0"/>
      <border diagonalUp="0" diagonalDown="0">
        <left/>
        <right style="thin">
          <color indexed="64"/>
        </right>
        <top/>
        <bottom/>
      </border>
    </dxf>
    <dxf>
      <font>
        <b val="0"/>
        <i val="0"/>
        <strike val="0"/>
        <condense val="0"/>
        <extend val="0"/>
        <outline val="0"/>
        <shadow val="0"/>
        <u val="none"/>
        <vertAlign val="baseline"/>
        <sz val="12"/>
        <color theme="1"/>
        <name val="Calibri"/>
        <scheme val="minor"/>
      </font>
      <numFmt numFmtId="164" formatCode="000"/>
      <fill>
        <patternFill patternType="none">
          <fgColor indexed="64"/>
          <bgColor indexed="65"/>
        </patternFill>
      </fill>
      <alignment horizontal="center" vertical="center" textRotation="0" wrapText="0" relativeIndent="0" justifyLastLine="0" shrinkToFit="0" readingOrder="0"/>
      <border diagonalUp="0" diagonalDown="0">
        <left style="thin">
          <color indexed="64"/>
        </left>
        <right/>
        <top/>
        <bottom/>
      </border>
    </dxf>
    <dxf>
      <font>
        <strike val="0"/>
        <outline val="0"/>
        <shadow val="0"/>
        <u val="none"/>
        <vertAlign val="baseline"/>
        <sz val="12"/>
        <color theme="1"/>
        <name val="Calibri"/>
        <scheme val="minor"/>
      </font>
      <fill>
        <patternFill>
          <fgColor indexed="64"/>
        </patternFill>
      </fill>
    </dxf>
    <dxf>
      <font>
        <strike val="0"/>
        <outline val="0"/>
        <shadow val="0"/>
        <u val="none"/>
        <vertAlign val="baseline"/>
        <sz val="12"/>
        <color theme="0"/>
        <name val="Calibri"/>
        <scheme val="minor"/>
      </font>
      <fill>
        <patternFill patternType="solid">
          <fgColor indexed="64"/>
          <bgColor rgb="FF00A79D"/>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4BD-4C7A-94D7-F55A22D85AC2}"/>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4BD-4C7A-94D7-F55A22D85AC2}"/>
              </c:ext>
            </c:extLst>
          </c:dPt>
          <c:val>
            <c:numRef>
              <c:f>'S.H-INGRESOS'!$C$67:$C$69</c:f>
              <c:numCache>
                <c:formatCode>#,##0</c:formatCode>
                <c:ptCount val="3"/>
                <c:pt idx="0">
                  <c:v>22320164</c:v>
                </c:pt>
                <c:pt idx="1">
                  <c:v>38391350</c:v>
                </c:pt>
                <c:pt idx="2">
                  <c:v>10000</c:v>
                </c:pt>
              </c:numCache>
            </c:numRef>
          </c:val>
          <c:extLst xmlns:c16r2="http://schemas.microsoft.com/office/drawing/2015/06/chart">
            <c:ext xmlns:c16="http://schemas.microsoft.com/office/drawing/2014/chart" uri="{C3380CC4-5D6E-409C-BE32-E72D297353CC}">
              <c16:uniqueId val="{00000002-B4BD-4C7A-94D7-F55A22D85AC2}"/>
            </c:ext>
          </c:extLst>
        </c:ser>
        <c:dLbls>
          <c:showLegendKey val="0"/>
          <c:showVal val="0"/>
          <c:showCatName val="0"/>
          <c:showSerName val="0"/>
          <c:showPercent val="0"/>
          <c:showBubbleSize val="0"/>
        </c:dLbls>
        <c:gapWidth val="18"/>
        <c:overlap val="90"/>
        <c:axId val="91531776"/>
        <c:axId val="90950464"/>
      </c:barChart>
      <c:catAx>
        <c:axId val="91531776"/>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90950464"/>
        <c:crosses val="autoZero"/>
        <c:auto val="1"/>
        <c:lblAlgn val="ctr"/>
        <c:lblOffset val="100"/>
        <c:noMultiLvlLbl val="0"/>
      </c:catAx>
      <c:valAx>
        <c:axId val="90950464"/>
        <c:scaling>
          <c:orientation val="minMax"/>
        </c:scaling>
        <c:delete val="1"/>
        <c:axPos val="l"/>
        <c:majorGridlines/>
        <c:numFmt formatCode="#,##0" sourceLinked="1"/>
        <c:majorTickMark val="out"/>
        <c:minorTickMark val="none"/>
        <c:tickLblPos val="none"/>
        <c:crossAx val="91531776"/>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0"/>
      <c:hPercent val="289"/>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0B64-4C63-9CB5-56A1D5AD3A9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0B64-4C63-9CB5-56A1D5AD3A9E}"/>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0B64-4C63-9CB5-56A1D5AD3A9E}"/>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0B64-4C63-9CB5-56A1D5AD3A9E}"/>
              </c:ext>
            </c:extLst>
          </c:dPt>
          <c:cat>
            <c:numRef>
              <c:f>'S.H-INGRESOS'!$A$73:$A$78</c:f>
              <c:numCache>
                <c:formatCode>General</c:formatCode>
                <c:ptCount val="6"/>
                <c:pt idx="0">
                  <c:v>100</c:v>
                </c:pt>
                <c:pt idx="1">
                  <c:v>200</c:v>
                </c:pt>
                <c:pt idx="2">
                  <c:v>400</c:v>
                </c:pt>
                <c:pt idx="3">
                  <c:v>500</c:v>
                </c:pt>
                <c:pt idx="4">
                  <c:v>600</c:v>
                </c:pt>
                <c:pt idx="5">
                  <c:v>700</c:v>
                </c:pt>
              </c:numCache>
            </c:numRef>
          </c:cat>
          <c:val>
            <c:numRef>
              <c:f>'S.H-INGRESOS'!$C$73:$C$78</c:f>
              <c:numCache>
                <c:formatCode>_(* #,##0_);_(* \(#,##0\);_(* "-"_);_(@_)</c:formatCode>
                <c:ptCount val="6"/>
                <c:pt idx="0">
                  <c:v>22365164</c:v>
                </c:pt>
                <c:pt idx="1">
                  <c:v>0</c:v>
                </c:pt>
                <c:pt idx="2">
                  <c:v>0</c:v>
                </c:pt>
                <c:pt idx="3">
                  <c:v>37056350</c:v>
                </c:pt>
                <c:pt idx="4">
                  <c:v>1290000</c:v>
                </c:pt>
                <c:pt idx="5">
                  <c:v>10000</c:v>
                </c:pt>
              </c:numCache>
            </c:numRef>
          </c:val>
          <c:extLst xmlns:c16r2="http://schemas.microsoft.com/office/drawing/2015/06/chart">
            <c:ext xmlns:c16="http://schemas.microsoft.com/office/drawing/2014/chart" uri="{C3380CC4-5D6E-409C-BE32-E72D297353CC}">
              <c16:uniqueId val="{00000004-0B64-4C63-9CB5-56A1D5AD3A9E}"/>
            </c:ext>
          </c:extLst>
        </c:ser>
        <c:dLbls>
          <c:showLegendKey val="0"/>
          <c:showVal val="0"/>
          <c:showCatName val="0"/>
          <c:showSerName val="0"/>
          <c:showPercent val="0"/>
          <c:showBubbleSize val="0"/>
        </c:dLbls>
        <c:gapWidth val="23"/>
        <c:shape val="cylinder"/>
        <c:axId val="91532800"/>
        <c:axId val="90952192"/>
        <c:axId val="0"/>
      </c:bar3DChart>
      <c:catAx>
        <c:axId val="91532800"/>
        <c:scaling>
          <c:orientation val="minMax"/>
        </c:scaling>
        <c:delete val="0"/>
        <c:axPos val="l"/>
        <c:majorGridlines/>
        <c:numFmt formatCode="General" sourceLinked="1"/>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s-MX"/>
          </a:p>
        </c:txPr>
        <c:crossAx val="90952192"/>
        <c:crosses val="autoZero"/>
        <c:auto val="1"/>
        <c:lblAlgn val="ctr"/>
        <c:lblOffset val="100"/>
        <c:noMultiLvlLbl val="0"/>
      </c:catAx>
      <c:valAx>
        <c:axId val="90952192"/>
        <c:scaling>
          <c:orientation val="minMax"/>
        </c:scaling>
        <c:delete val="1"/>
        <c:axPos val="b"/>
        <c:majorGridlines/>
        <c:numFmt formatCode="_(* #,##0_);_(* \(#,##0\);_(* &quot;-&quot;_);_(@_)" sourceLinked="1"/>
        <c:majorTickMark val="out"/>
        <c:minorTickMark val="none"/>
        <c:tickLblPos val="none"/>
        <c:crossAx val="91532800"/>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invertIfNegative val="0"/>
          <c:dPt>
            <c:idx val="1"/>
            <c:invertIfNegative val="0"/>
            <c:bubble3D val="0"/>
            <c:spPr>
              <a:solidFill>
                <a:srgbClr val="C00000"/>
              </a:solidFill>
            </c:spPr>
            <c:extLst xmlns:c16r2="http://schemas.microsoft.com/office/drawing/2015/06/chart">
              <c:ext xmlns:c16="http://schemas.microsoft.com/office/drawing/2014/chart" uri="{C3380CC4-5D6E-409C-BE32-E72D297353CC}">
                <c16:uniqueId val="{00000000-BEA8-410B-8371-2DF84F48F4AE}"/>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BEA8-410B-8371-2DF84F48F4AE}"/>
              </c:ext>
            </c:extLst>
          </c:dPt>
          <c:val>
            <c:numRef>
              <c:f>'S.H. EGRESOS'!$C$79:$C$83</c:f>
              <c:numCache>
                <c:formatCode>#,##0</c:formatCode>
                <c:ptCount val="5"/>
                <c:pt idx="0">
                  <c:v>52833319.799999997</c:v>
                </c:pt>
                <c:pt idx="1">
                  <c:v>2027713</c:v>
                </c:pt>
                <c:pt idx="2">
                  <c:v>5860481</c:v>
                </c:pt>
                <c:pt idx="3">
                  <c:v>0</c:v>
                </c:pt>
                <c:pt idx="4">
                  <c:v>0</c:v>
                </c:pt>
              </c:numCache>
            </c:numRef>
          </c:val>
          <c:extLst xmlns:c16r2="http://schemas.microsoft.com/office/drawing/2015/06/chart">
            <c:ext xmlns:c16="http://schemas.microsoft.com/office/drawing/2014/chart" uri="{C3380CC4-5D6E-409C-BE32-E72D297353CC}">
              <c16:uniqueId val="{00000002-BEA8-410B-8371-2DF84F48F4AE}"/>
            </c:ext>
          </c:extLst>
        </c:ser>
        <c:dLbls>
          <c:showLegendKey val="0"/>
          <c:showVal val="0"/>
          <c:showCatName val="0"/>
          <c:showSerName val="0"/>
          <c:showPercent val="0"/>
          <c:showBubbleSize val="0"/>
        </c:dLbls>
        <c:gapWidth val="18"/>
        <c:overlap val="90"/>
        <c:axId val="91762688"/>
        <c:axId val="110964096"/>
      </c:barChart>
      <c:catAx>
        <c:axId val="9176268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10964096"/>
        <c:crosses val="autoZero"/>
        <c:auto val="1"/>
        <c:lblAlgn val="ctr"/>
        <c:lblOffset val="100"/>
        <c:noMultiLvlLbl val="0"/>
      </c:catAx>
      <c:valAx>
        <c:axId val="110964096"/>
        <c:scaling>
          <c:orientation val="minMax"/>
        </c:scaling>
        <c:delete val="1"/>
        <c:axPos val="l"/>
        <c:majorGridlines/>
        <c:numFmt formatCode="#,##0" sourceLinked="1"/>
        <c:majorTickMark val="out"/>
        <c:minorTickMark val="none"/>
        <c:tickLblPos val="none"/>
        <c:crossAx val="91762688"/>
        <c:crosses val="autoZero"/>
        <c:crossBetween val="between"/>
      </c:valAx>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MX"/>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0"/>
      <c:hPercent val="140"/>
      <c:rotY val="0"/>
      <c:depthPercent val="100"/>
      <c:rAngAx val="0"/>
      <c:perspective val="0"/>
    </c:view3D>
    <c:floor>
      <c:thickness val="0"/>
    </c:floor>
    <c:sideWall>
      <c:thickness val="0"/>
    </c:sideWall>
    <c:backWall>
      <c:thickness val="0"/>
    </c:backWall>
    <c:plotArea>
      <c:layout/>
      <c:bar3DChart>
        <c:barDir val="bar"/>
        <c:grouping val="stacked"/>
        <c:varyColors val="0"/>
        <c:ser>
          <c:idx val="0"/>
          <c:order val="0"/>
          <c:invertIfNegative val="0"/>
          <c:dPt>
            <c:idx val="0"/>
            <c:invertIfNegative val="0"/>
            <c:bubble3D val="0"/>
            <c:spPr>
              <a:solidFill>
                <a:srgbClr val="C00000"/>
              </a:solidFill>
            </c:spPr>
            <c:extLst xmlns:c16r2="http://schemas.microsoft.com/office/drawing/2015/06/chart">
              <c:ext xmlns:c16="http://schemas.microsoft.com/office/drawing/2014/chart" uri="{C3380CC4-5D6E-409C-BE32-E72D297353CC}">
                <c16:uniqueId val="{00000000-5BBA-4B1B-8328-33E644E5108F}"/>
              </c:ext>
            </c:extLst>
          </c:dPt>
          <c:dPt>
            <c:idx val="2"/>
            <c:invertIfNegative val="0"/>
            <c:bubble3D val="0"/>
            <c:spPr>
              <a:solidFill>
                <a:srgbClr val="009900"/>
              </a:solidFill>
            </c:spPr>
            <c:extLst xmlns:c16r2="http://schemas.microsoft.com/office/drawing/2015/06/chart">
              <c:ext xmlns:c16="http://schemas.microsoft.com/office/drawing/2014/chart" uri="{C3380CC4-5D6E-409C-BE32-E72D297353CC}">
                <c16:uniqueId val="{00000001-5BBA-4B1B-8328-33E644E5108F}"/>
              </c:ext>
            </c:extLst>
          </c:dPt>
          <c:dPt>
            <c:idx val="3"/>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2-5BBA-4B1B-8328-33E644E5108F}"/>
              </c:ext>
            </c:extLst>
          </c:dPt>
          <c:dPt>
            <c:idx val="4"/>
            <c:invertIfNegative val="0"/>
            <c:bubble3D val="0"/>
            <c:spPr>
              <a:solidFill>
                <a:srgbClr val="7030A0"/>
              </a:solidFill>
            </c:spPr>
            <c:extLst xmlns:c16r2="http://schemas.microsoft.com/office/drawing/2015/06/chart">
              <c:ext xmlns:c16="http://schemas.microsoft.com/office/drawing/2014/chart" uri="{C3380CC4-5D6E-409C-BE32-E72D297353CC}">
                <c16:uniqueId val="{00000003-5BBA-4B1B-8328-33E644E5108F}"/>
              </c:ext>
            </c:extLst>
          </c:dPt>
          <c:cat>
            <c:numRef>
              <c:f>'S.H. EGRESOS'!$A$88:$A$92</c:f>
              <c:numCache>
                <c:formatCode>General</c:formatCode>
                <c:ptCount val="5"/>
                <c:pt idx="0">
                  <c:v>100</c:v>
                </c:pt>
                <c:pt idx="1">
                  <c:v>200</c:v>
                </c:pt>
                <c:pt idx="2">
                  <c:v>400</c:v>
                </c:pt>
                <c:pt idx="3">
                  <c:v>500</c:v>
                </c:pt>
                <c:pt idx="4">
                  <c:v>600</c:v>
                </c:pt>
              </c:numCache>
            </c:numRef>
          </c:cat>
          <c:val>
            <c:numRef>
              <c:f>'S.H. EGRESOS'!$C$88:$C$92</c:f>
              <c:numCache>
                <c:formatCode>_(* #,##0_);_(* \(#,##0\);_(* "-"_);_(@_)</c:formatCode>
                <c:ptCount val="5"/>
                <c:pt idx="0">
                  <c:v>0</c:v>
                </c:pt>
                <c:pt idx="1">
                  <c:v>0</c:v>
                </c:pt>
                <c:pt idx="2">
                  <c:v>22375163.819999997</c:v>
                </c:pt>
                <c:pt idx="3">
                  <c:v>37656349.980000004</c:v>
                </c:pt>
                <c:pt idx="4">
                  <c:v>690000</c:v>
                </c:pt>
              </c:numCache>
            </c:numRef>
          </c:val>
          <c:extLst xmlns:c16r2="http://schemas.microsoft.com/office/drawing/2015/06/chart">
            <c:ext xmlns:c16="http://schemas.microsoft.com/office/drawing/2014/chart" uri="{C3380CC4-5D6E-409C-BE32-E72D297353CC}">
              <c16:uniqueId val="{00000004-5BBA-4B1B-8328-33E644E5108F}"/>
            </c:ext>
          </c:extLst>
        </c:ser>
        <c:dLbls>
          <c:showLegendKey val="0"/>
          <c:showVal val="0"/>
          <c:showCatName val="0"/>
          <c:showSerName val="0"/>
          <c:showPercent val="0"/>
          <c:showBubbleSize val="0"/>
        </c:dLbls>
        <c:gapWidth val="23"/>
        <c:shape val="cylinder"/>
        <c:axId val="91815424"/>
        <c:axId val="110965824"/>
        <c:axId val="0"/>
      </c:bar3DChart>
      <c:catAx>
        <c:axId val="91815424"/>
        <c:scaling>
          <c:orientation val="minMax"/>
        </c:scaling>
        <c:delete val="0"/>
        <c:axPos val="l"/>
        <c:majorGridlines/>
        <c:numFmt formatCode="General" sourceLinked="1"/>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s-MX"/>
          </a:p>
        </c:txPr>
        <c:crossAx val="110965824"/>
        <c:crosses val="autoZero"/>
        <c:auto val="1"/>
        <c:lblAlgn val="ctr"/>
        <c:lblOffset val="100"/>
        <c:noMultiLvlLbl val="0"/>
      </c:catAx>
      <c:valAx>
        <c:axId val="110965824"/>
        <c:scaling>
          <c:orientation val="minMax"/>
        </c:scaling>
        <c:delete val="1"/>
        <c:axPos val="b"/>
        <c:majorGridlines/>
        <c:numFmt formatCode="_(* #,##0_);_(* \(#,##0\);_(* &quot;-&quot;_);_(@_)" sourceLinked="1"/>
        <c:majorTickMark val="out"/>
        <c:minorTickMark val="none"/>
        <c:tickLblPos val="none"/>
        <c:crossAx val="91815424"/>
        <c:crosses val="autoZero"/>
        <c:crossBetween val="between"/>
      </c:valAx>
      <c:spPr>
        <a:noFill/>
        <a:ln w="25400">
          <a:noFill/>
        </a:ln>
      </c:spPr>
    </c:plotArea>
    <c:plotVisOnly val="1"/>
    <c:dispBlanksAs val="gap"/>
    <c:showDLblsOverMax val="0"/>
  </c:chart>
  <c:spPr>
    <a:ln>
      <a:solidFill>
        <a:schemeClr val="accent3">
          <a:lumMod val="60000"/>
          <a:lumOff val="40000"/>
        </a:schemeClr>
      </a:solidFill>
    </a:ln>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1465" l="0.70000000000000062" r="0.70000000000000062" t="0.75000000000001465"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38100</xdr:colOff>
      <xdr:row>65</xdr:row>
      <xdr:rowOff>0</xdr:rowOff>
    </xdr:from>
    <xdr:to>
      <xdr:col>6</xdr:col>
      <xdr:colOff>857250</xdr:colOff>
      <xdr:row>70</xdr:row>
      <xdr:rowOff>0</xdr:rowOff>
    </xdr:to>
    <xdr:graphicFrame macro="">
      <xdr:nvGraphicFramePr>
        <xdr:cNvPr id="910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71</xdr:row>
      <xdr:rowOff>0</xdr:rowOff>
    </xdr:from>
    <xdr:to>
      <xdr:col>6</xdr:col>
      <xdr:colOff>857250</xdr:colOff>
      <xdr:row>79</xdr:row>
      <xdr:rowOff>0</xdr:rowOff>
    </xdr:to>
    <xdr:graphicFrame macro="">
      <xdr:nvGraphicFramePr>
        <xdr:cNvPr id="9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3152775</xdr:colOff>
      <xdr:row>2</xdr:row>
      <xdr:rowOff>247650</xdr:rowOff>
    </xdr:from>
    <xdr:to>
      <xdr:col>1</xdr:col>
      <xdr:colOff>3152775</xdr:colOff>
      <xdr:row>5</xdr:row>
      <xdr:rowOff>75141</xdr:rowOff>
    </xdr:to>
    <xdr:pic>
      <xdr:nvPicPr>
        <xdr:cNvPr id="2" name="Picture 3" descr="C:\Documents and Settings\mfv-dt\Configuración local\Archivos temporales de Internet\Content.IE5\G9YBWLQB\MC900434750[2].png"/>
        <xdr:cNvPicPr>
          <a:picLocks noChangeAspect="1" noChangeArrowheads="1"/>
        </xdr:cNvPicPr>
      </xdr:nvPicPr>
      <xdr:blipFill>
        <a:blip xmlns:r="http://schemas.openxmlformats.org/officeDocument/2006/relationships" r:embed="rId1" cstate="print"/>
        <a:srcRect/>
        <a:stretch>
          <a:fillRect/>
        </a:stretch>
      </xdr:blipFill>
      <xdr:spPr bwMode="auto">
        <a:xfrm>
          <a:off x="3619500" y="247650"/>
          <a:ext cx="0" cy="351366"/>
        </a:xfrm>
        <a:prstGeom prst="roundRect">
          <a:avLst>
            <a:gd name="adj" fmla="val 16667"/>
          </a:avLst>
        </a:prstGeom>
        <a:solidFill>
          <a:schemeClr val="tx2">
            <a:lumMod val="75000"/>
          </a:schemeClr>
        </a:solidFill>
        <a:ln>
          <a:solidFill>
            <a:schemeClr val="bg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77</xdr:row>
      <xdr:rowOff>0</xdr:rowOff>
    </xdr:from>
    <xdr:to>
      <xdr:col>6</xdr:col>
      <xdr:colOff>1704975</xdr:colOff>
      <xdr:row>84</xdr:row>
      <xdr:rowOff>0</xdr:rowOff>
    </xdr:to>
    <xdr:graphicFrame macro="">
      <xdr:nvGraphicFramePr>
        <xdr:cNvPr id="1011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85</xdr:row>
      <xdr:rowOff>85725</xdr:rowOff>
    </xdr:from>
    <xdr:to>
      <xdr:col>6</xdr:col>
      <xdr:colOff>1676400</xdr:colOff>
      <xdr:row>94</xdr:row>
      <xdr:rowOff>9525</xdr:rowOff>
    </xdr:to>
    <xdr:graphicFrame macro="">
      <xdr:nvGraphicFramePr>
        <xdr:cNvPr id="1011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1</xdr:col>
      <xdr:colOff>606359</xdr:colOff>
      <xdr:row>4</xdr:row>
      <xdr:rowOff>142875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
          <a:ext cx="1349309"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216024</xdr:colOff>
      <xdr:row>40</xdr:row>
      <xdr:rowOff>55612</xdr:rowOff>
    </xdr:from>
    <xdr:to>
      <xdr:col>12</xdr:col>
      <xdr:colOff>732928</xdr:colOff>
      <xdr:row>44</xdr:row>
      <xdr:rowOff>5345</xdr:rowOff>
    </xdr:to>
    <xdr:sp macro="" textlink="">
      <xdr:nvSpPr>
        <xdr:cNvPr id="2" name="7 CuadroTexto"/>
        <xdr:cNvSpPr txBox="1"/>
      </xdr:nvSpPr>
      <xdr:spPr>
        <a:xfrm>
          <a:off x="216024" y="13295362"/>
          <a:ext cx="13975729" cy="711733"/>
        </a:xfrm>
        <a:prstGeom prst="rect">
          <a:avLst/>
        </a:prstGeom>
        <a:noFill/>
      </xdr:spPr>
      <xdr:txBody>
        <a:bodyPr wrap="square" rtlCol="0">
          <a:spAutoFit/>
        </a:bodyP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just"/>
          <a:endParaRPr lang="es-MX" sz="2000"/>
        </a:p>
        <a:p>
          <a:pPr algn="just"/>
          <a:endParaRPr lang="es-MX"/>
        </a:p>
        <a:p>
          <a:pPr algn="just"/>
          <a:endParaRPr lang="es-ES"/>
        </a:p>
      </xdr:txBody>
    </xdr:sp>
    <xdr:clientData/>
  </xdr:twoCellAnchor>
  <xdr:twoCellAnchor>
    <xdr:from>
      <xdr:col>1</xdr:col>
      <xdr:colOff>216024</xdr:colOff>
      <xdr:row>67</xdr:row>
      <xdr:rowOff>55612</xdr:rowOff>
    </xdr:from>
    <xdr:to>
      <xdr:col>12</xdr:col>
      <xdr:colOff>732928</xdr:colOff>
      <xdr:row>71</xdr:row>
      <xdr:rowOff>5345</xdr:rowOff>
    </xdr:to>
    <xdr:sp macro="" textlink="">
      <xdr:nvSpPr>
        <xdr:cNvPr id="3" name="7 CuadroTexto"/>
        <xdr:cNvSpPr txBox="1"/>
      </xdr:nvSpPr>
      <xdr:spPr>
        <a:xfrm>
          <a:off x="216024" y="18438862"/>
          <a:ext cx="13975729" cy="711733"/>
        </a:xfrm>
        <a:prstGeom prst="rect">
          <a:avLst/>
        </a:prstGeom>
        <a:noFill/>
      </xdr:spPr>
      <xdr:txBody>
        <a:bodyPr wrap="square" rtlCol="0">
          <a:spAutoFit/>
        </a:bodyP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just"/>
          <a:endParaRPr lang="es-MX" sz="2000"/>
        </a:p>
        <a:p>
          <a:pPr algn="just"/>
          <a:endParaRPr lang="es-MX"/>
        </a:p>
        <a:p>
          <a:pPr algn="just"/>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216024</xdr:colOff>
      <xdr:row>64</xdr:row>
      <xdr:rowOff>55612</xdr:rowOff>
    </xdr:from>
    <xdr:to>
      <xdr:col>11</xdr:col>
      <xdr:colOff>732928</xdr:colOff>
      <xdr:row>68</xdr:row>
      <xdr:rowOff>5345</xdr:rowOff>
    </xdr:to>
    <xdr:sp macro="" textlink="">
      <xdr:nvSpPr>
        <xdr:cNvPr id="10" name="7 CuadroTexto"/>
        <xdr:cNvSpPr txBox="1"/>
      </xdr:nvSpPr>
      <xdr:spPr>
        <a:xfrm>
          <a:off x="216024" y="12057112"/>
          <a:ext cx="8136904" cy="711733"/>
        </a:xfrm>
        <a:prstGeom prst="rect">
          <a:avLst/>
        </a:prstGeom>
        <a:noFill/>
      </xdr:spPr>
      <xdr:txBody>
        <a:bodyPr wrap="square" rtlCol="0">
          <a:spAutoFit/>
        </a:bodyP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just"/>
          <a:endParaRPr lang="es-MX" sz="2000"/>
        </a:p>
        <a:p>
          <a:pPr algn="just"/>
          <a:endParaRPr lang="es-MX"/>
        </a:p>
        <a:p>
          <a:pPr algn="just"/>
          <a:endParaRPr lang="es-ES"/>
        </a:p>
      </xdr:txBody>
    </xdr:sp>
    <xdr:clientData/>
  </xdr:twoCellAnchor>
</xdr:wsDr>
</file>

<file path=xl/tables/table1.xml><?xml version="1.0" encoding="utf-8"?>
<table xmlns="http://schemas.openxmlformats.org/spreadsheetml/2006/main" id="67" name="Tabla4468" displayName="Tabla4468" ref="A2:IV37" totalsRowShown="0" headerRowDxfId="257" dataDxfId="256">
  <tableColumns count="256">
    <tableColumn id="4" name="FF" dataDxfId="255"/>
    <tableColumn id="2" name="Descripción" dataDxfId="254"/>
    <tableColumn id="3" name="Definición" dataDxfId="253"/>
    <tableColumn id="1" name="Columna1" dataDxfId="252"/>
    <tableColumn id="5" name="Columna2" dataDxfId="251"/>
    <tableColumn id="6" name="Columna3" dataDxfId="250"/>
    <tableColumn id="7" name="Columna4" dataDxfId="249"/>
    <tableColumn id="8" name="Columna5" dataDxfId="248"/>
    <tableColumn id="9" name="Columna6" dataDxfId="247"/>
    <tableColumn id="10" name="Columna7" dataDxfId="246"/>
    <tableColumn id="11" name="Columna8" dataDxfId="245"/>
    <tableColumn id="12" name="Columna9" dataDxfId="244"/>
    <tableColumn id="13" name="Columna10" dataDxfId="243"/>
    <tableColumn id="14" name="Columna11" dataDxfId="242"/>
    <tableColumn id="15" name="Columna12" dataDxfId="241"/>
    <tableColumn id="16" name="Columna13" dataDxfId="240"/>
    <tableColumn id="17" name="Columna14" dataDxfId="239"/>
    <tableColumn id="18" name="Columna15" dataDxfId="238"/>
    <tableColumn id="19" name="Columna16" dataDxfId="237"/>
    <tableColumn id="20" name="Columna17" dataDxfId="236"/>
    <tableColumn id="21" name="Columna18" dataDxfId="235"/>
    <tableColumn id="22" name="Columna19" dataDxfId="234"/>
    <tableColumn id="23" name="Columna20" dataDxfId="233"/>
    <tableColumn id="24" name="Columna21" dataDxfId="232"/>
    <tableColumn id="25" name="Columna22" dataDxfId="231"/>
    <tableColumn id="26" name="Columna23" dataDxfId="230"/>
    <tableColumn id="27" name="Columna24" dataDxfId="229"/>
    <tableColumn id="28" name="Columna25" dataDxfId="228"/>
    <tableColumn id="29" name="Columna26" dataDxfId="227"/>
    <tableColumn id="30" name="Columna27" dataDxfId="226"/>
    <tableColumn id="31" name="Columna28" dataDxfId="225"/>
    <tableColumn id="32" name="Columna29" dataDxfId="224"/>
    <tableColumn id="33" name="Columna30" dataDxfId="223"/>
    <tableColumn id="34" name="Columna31" dataDxfId="222"/>
    <tableColumn id="35" name="Columna32" dataDxfId="221"/>
    <tableColumn id="36" name="Columna33" dataDxfId="220"/>
    <tableColumn id="37" name="Columna34" dataDxfId="219"/>
    <tableColumn id="38" name="Columna35" dataDxfId="218"/>
    <tableColumn id="39" name="Columna36" dataDxfId="217"/>
    <tableColumn id="40" name="Columna37" dataDxfId="216"/>
    <tableColumn id="41" name="Columna38" dataDxfId="215"/>
    <tableColumn id="42" name="Columna39" dataDxfId="214"/>
    <tableColumn id="43" name="Columna40" dataDxfId="213"/>
    <tableColumn id="44" name="Columna41" dataDxfId="212"/>
    <tableColumn id="45" name="Columna42" dataDxfId="211"/>
    <tableColumn id="46" name="Columna43" dataDxfId="210"/>
    <tableColumn id="47" name="Columna44" dataDxfId="209"/>
    <tableColumn id="48" name="Columna45" dataDxfId="208"/>
    <tableColumn id="49" name="Columna46" dataDxfId="207"/>
    <tableColumn id="50" name="Columna47" dataDxfId="206"/>
    <tableColumn id="51" name="Columna48" dataDxfId="205"/>
    <tableColumn id="52" name="Columna49" dataDxfId="204"/>
    <tableColumn id="53" name="Columna50" dataDxfId="203"/>
    <tableColumn id="54" name="Columna51" dataDxfId="202"/>
    <tableColumn id="55" name="Columna52" dataDxfId="201"/>
    <tableColumn id="56" name="Columna53" dataDxfId="200"/>
    <tableColumn id="57" name="Columna54" dataDxfId="199"/>
    <tableColumn id="58" name="Columna55" dataDxfId="198"/>
    <tableColumn id="59" name="Columna56" dataDxfId="197"/>
    <tableColumn id="60" name="Columna57" dataDxfId="196"/>
    <tableColumn id="61" name="Columna58" dataDxfId="195"/>
    <tableColumn id="62" name="Columna59" dataDxfId="194"/>
    <tableColumn id="63" name="Columna60" dataDxfId="193"/>
    <tableColumn id="64" name="Columna61" dataDxfId="192"/>
    <tableColumn id="65" name="Columna62" dataDxfId="191"/>
    <tableColumn id="66" name="Columna63" dataDxfId="190"/>
    <tableColumn id="67" name="Columna64" dataDxfId="189"/>
    <tableColumn id="68" name="Columna65" dataDxfId="188"/>
    <tableColumn id="69" name="Columna66" dataDxfId="187"/>
    <tableColumn id="70" name="Columna67" dataDxfId="186"/>
    <tableColumn id="71" name="Columna68" dataDxfId="185"/>
    <tableColumn id="72" name="Columna69" dataDxfId="184"/>
    <tableColumn id="73" name="Columna70" dataDxfId="183"/>
    <tableColumn id="74" name="Columna71" dataDxfId="182"/>
    <tableColumn id="75" name="Columna72" dataDxfId="181"/>
    <tableColumn id="76" name="Columna73" dataDxfId="180"/>
    <tableColumn id="77" name="Columna74" dataDxfId="179"/>
    <tableColumn id="78" name="Columna75" dataDxfId="178"/>
    <tableColumn id="79" name="Columna76" dataDxfId="177"/>
    <tableColumn id="80" name="Columna77" dataDxfId="176"/>
    <tableColumn id="81" name="Columna78" dataDxfId="175"/>
    <tableColumn id="82" name="Columna79" dataDxfId="174"/>
    <tableColumn id="83" name="Columna80" dataDxfId="173"/>
    <tableColumn id="84" name="Columna81" dataDxfId="172"/>
    <tableColumn id="85" name="Columna82" dataDxfId="171"/>
    <tableColumn id="86" name="Columna83" dataDxfId="170"/>
    <tableColumn id="87" name="Columna84" dataDxfId="169"/>
    <tableColumn id="88" name="Columna85" dataDxfId="168"/>
    <tableColumn id="89" name="Columna86" dataDxfId="167"/>
    <tableColumn id="90" name="Columna87" dataDxfId="166"/>
    <tableColumn id="91" name="Columna88" dataDxfId="165"/>
    <tableColumn id="92" name="Columna89" dataDxfId="164"/>
    <tableColumn id="93" name="Columna90" dataDxfId="163"/>
    <tableColumn id="94" name="Columna91" dataDxfId="162"/>
    <tableColumn id="95" name="Columna92" dataDxfId="161"/>
    <tableColumn id="96" name="Columna93" dataDxfId="160"/>
    <tableColumn id="97" name="Columna94" dataDxfId="159"/>
    <tableColumn id="98" name="Columna95" dataDxfId="158"/>
    <tableColumn id="99" name="Columna96" dataDxfId="157"/>
    <tableColumn id="100" name="Columna97" dataDxfId="156"/>
    <tableColumn id="101" name="Columna98" dataDxfId="155"/>
    <tableColumn id="102" name="Columna99" dataDxfId="154"/>
    <tableColumn id="103" name="Columna100" dataDxfId="153"/>
    <tableColumn id="104" name="Columna101" dataDxfId="152"/>
    <tableColumn id="105" name="Columna102" dataDxfId="151"/>
    <tableColumn id="106" name="Columna103" dataDxfId="150"/>
    <tableColumn id="107" name="Columna104" dataDxfId="149"/>
    <tableColumn id="108" name="Columna105" dataDxfId="148"/>
    <tableColumn id="109" name="Columna106" dataDxfId="147"/>
    <tableColumn id="110" name="Columna107" dataDxfId="146"/>
    <tableColumn id="111" name="Columna108" dataDxfId="145"/>
    <tableColumn id="112" name="Columna109" dataDxfId="144"/>
    <tableColumn id="113" name="Columna110" dataDxfId="143"/>
    <tableColumn id="114" name="Columna111" dataDxfId="142"/>
    <tableColumn id="115" name="Columna112" dataDxfId="141"/>
    <tableColumn id="116" name="Columna113" dataDxfId="140"/>
    <tableColumn id="117" name="Columna114" dataDxfId="139"/>
    <tableColumn id="118" name="Columna115" dataDxfId="138"/>
    <tableColumn id="119" name="Columna116" dataDxfId="137"/>
    <tableColumn id="120" name="Columna117" dataDxfId="136"/>
    <tableColumn id="121" name="Columna118" dataDxfId="135"/>
    <tableColumn id="122" name="Columna119" dataDxfId="134"/>
    <tableColumn id="123" name="Columna120" dataDxfId="133"/>
    <tableColumn id="124" name="Columna121" dataDxfId="132"/>
    <tableColumn id="125" name="Columna122" dataDxfId="131"/>
    <tableColumn id="126" name="Columna123" dataDxfId="130"/>
    <tableColumn id="127" name="Columna124" dataDxfId="129"/>
    <tableColumn id="128" name="Columna125" dataDxfId="128"/>
    <tableColumn id="129" name="Columna126" dataDxfId="127"/>
    <tableColumn id="130" name="Columna127" dataDxfId="126"/>
    <tableColumn id="131" name="Columna128" dataDxfId="125"/>
    <tableColumn id="132" name="Columna129" dataDxfId="124"/>
    <tableColumn id="133" name="Columna130" dataDxfId="123"/>
    <tableColumn id="134" name="Columna131" dataDxfId="122"/>
    <tableColumn id="135" name="Columna132" dataDxfId="121"/>
    <tableColumn id="136" name="Columna133" dataDxfId="120"/>
    <tableColumn id="137" name="Columna134" dataDxfId="119"/>
    <tableColumn id="138" name="Columna135" dataDxfId="118"/>
    <tableColumn id="139" name="Columna136" dataDxfId="117"/>
    <tableColumn id="140" name="Columna137" dataDxfId="116"/>
    <tableColumn id="141" name="Columna138" dataDxfId="115"/>
    <tableColumn id="142" name="Columna139" dataDxfId="114"/>
    <tableColumn id="143" name="Columna140" dataDxfId="113"/>
    <tableColumn id="144" name="Columna141" dataDxfId="112"/>
    <tableColumn id="145" name="Columna142" dataDxfId="111"/>
    <tableColumn id="146" name="Columna143" dataDxfId="110"/>
    <tableColumn id="147" name="Columna144" dataDxfId="109"/>
    <tableColumn id="148" name="Columna145" dataDxfId="108"/>
    <tableColumn id="149" name="Columna146" dataDxfId="107"/>
    <tableColumn id="150" name="Columna147" dataDxfId="106"/>
    <tableColumn id="151" name="Columna148" dataDxfId="105"/>
    <tableColumn id="152" name="Columna149" dataDxfId="104"/>
    <tableColumn id="153" name="Columna150" dataDxfId="103"/>
    <tableColumn id="154" name="Columna151" dataDxfId="102"/>
    <tableColumn id="155" name="Columna152" dataDxfId="101"/>
    <tableColumn id="156" name="Columna153" dataDxfId="100"/>
    <tableColumn id="157" name="Columna154" dataDxfId="99"/>
    <tableColumn id="158" name="Columna155" dataDxfId="98"/>
    <tableColumn id="159" name="Columna156" dataDxfId="97"/>
    <tableColumn id="160" name="Columna157" dataDxfId="96"/>
    <tableColumn id="161" name="Columna158" dataDxfId="95"/>
    <tableColumn id="162" name="Columna159" dataDxfId="94"/>
    <tableColumn id="163" name="Columna160" dataDxfId="93"/>
    <tableColumn id="164" name="Columna161" dataDxfId="92"/>
    <tableColumn id="165" name="Columna162" dataDxfId="91"/>
    <tableColumn id="166" name="Columna163" dataDxfId="90"/>
    <tableColumn id="167" name="Columna164" dataDxfId="89"/>
    <tableColumn id="168" name="Columna165" dataDxfId="88"/>
    <tableColumn id="169" name="Columna166" dataDxfId="87"/>
    <tableColumn id="170" name="Columna167" dataDxfId="86"/>
    <tableColumn id="171" name="Columna168" dataDxfId="85"/>
    <tableColumn id="172" name="Columna169" dataDxfId="84"/>
    <tableColumn id="173" name="Columna170" dataDxfId="83"/>
    <tableColumn id="174" name="Columna171" dataDxfId="82"/>
    <tableColumn id="175" name="Columna172" dataDxfId="81"/>
    <tableColumn id="176" name="Columna173" dataDxfId="80"/>
    <tableColumn id="177" name="Columna174" dataDxfId="79"/>
    <tableColumn id="178" name="Columna175" dataDxfId="78"/>
    <tableColumn id="179" name="Columna176" dataDxfId="77"/>
    <tableColumn id="180" name="Columna177" dataDxfId="76"/>
    <tableColumn id="181" name="Columna178" dataDxfId="75"/>
    <tableColumn id="182" name="Columna179" dataDxfId="74"/>
    <tableColumn id="183" name="Columna180" dataDxfId="73"/>
    <tableColumn id="184" name="Columna181" dataDxfId="72"/>
    <tableColumn id="185" name="Columna182" dataDxfId="71"/>
    <tableColumn id="186" name="Columna183" dataDxfId="70"/>
    <tableColumn id="187" name="Columna184" dataDxfId="69"/>
    <tableColumn id="188" name="Columna185" dataDxfId="68"/>
    <tableColumn id="189" name="Columna186" dataDxfId="67"/>
    <tableColumn id="190" name="Columna187" dataDxfId="66"/>
    <tableColumn id="191" name="Columna188" dataDxfId="65"/>
    <tableColumn id="192" name="Columna189" dataDxfId="64"/>
    <tableColumn id="193" name="Columna190" dataDxfId="63"/>
    <tableColumn id="194" name="Columna191" dataDxfId="62"/>
    <tableColumn id="195" name="Columna192" dataDxfId="61"/>
    <tableColumn id="196" name="Columna193" dataDxfId="60"/>
    <tableColumn id="197" name="Columna194" dataDxfId="59"/>
    <tableColumn id="198" name="Columna195" dataDxfId="58"/>
    <tableColumn id="199" name="Columna196" dataDxfId="57"/>
    <tableColumn id="200" name="Columna197" dataDxfId="56"/>
    <tableColumn id="201" name="Columna198" dataDxfId="55"/>
    <tableColumn id="202" name="Columna199" dataDxfId="54"/>
    <tableColumn id="203" name="Columna200" dataDxfId="53"/>
    <tableColumn id="204" name="Columna201" dataDxfId="52"/>
    <tableColumn id="205" name="Columna202" dataDxfId="51"/>
    <tableColumn id="206" name="Columna203" dataDxfId="50"/>
    <tableColumn id="207" name="Columna204" dataDxfId="49"/>
    <tableColumn id="208" name="Columna205" dataDxfId="48"/>
    <tableColumn id="209" name="Columna206" dataDxfId="47"/>
    <tableColumn id="210" name="Columna207" dataDxfId="46"/>
    <tableColumn id="211" name="Columna208" dataDxfId="45"/>
    <tableColumn id="212" name="Columna209" dataDxfId="44"/>
    <tableColumn id="213" name="Columna210" dataDxfId="43"/>
    <tableColumn id="214" name="Columna211" dataDxfId="42"/>
    <tableColumn id="215" name="Columna212" dataDxfId="41"/>
    <tableColumn id="216" name="Columna213" dataDxfId="40"/>
    <tableColumn id="217" name="Columna214" dataDxfId="39"/>
    <tableColumn id="218" name="Columna215" dataDxfId="38"/>
    <tableColumn id="219" name="Columna216" dataDxfId="37"/>
    <tableColumn id="220" name="Columna217" dataDxfId="36"/>
    <tableColumn id="221" name="Columna218" dataDxfId="35"/>
    <tableColumn id="222" name="Columna219" dataDxfId="34"/>
    <tableColumn id="223" name="Columna220" dataDxfId="33"/>
    <tableColumn id="224" name="Columna221" dataDxfId="32"/>
    <tableColumn id="225" name="Columna222" dataDxfId="31"/>
    <tableColumn id="226" name="Columna223" dataDxfId="30"/>
    <tableColumn id="227" name="Columna224" dataDxfId="29"/>
    <tableColumn id="228" name="Columna225" dataDxfId="28"/>
    <tableColumn id="229" name="Columna226" dataDxfId="27"/>
    <tableColumn id="230" name="Columna227" dataDxfId="26"/>
    <tableColumn id="231" name="Columna228" dataDxfId="25"/>
    <tableColumn id="232" name="Columna229" dataDxfId="24"/>
    <tableColumn id="233" name="Columna230" dataDxfId="23"/>
    <tableColumn id="234" name="Columna231" dataDxfId="22"/>
    <tableColumn id="235" name="Columna232" dataDxfId="21"/>
    <tableColumn id="236" name="Columna233" dataDxfId="20"/>
    <tableColumn id="237" name="Columna234" dataDxfId="19"/>
    <tableColumn id="238" name="Columna235" dataDxfId="18"/>
    <tableColumn id="239" name="Columna236" dataDxfId="17"/>
    <tableColumn id="240" name="Columna237" dataDxfId="16"/>
    <tableColumn id="241" name="Columna238" dataDxfId="15"/>
    <tableColumn id="242" name="Columna239" dataDxfId="14"/>
    <tableColumn id="243" name="Columna240" dataDxfId="13"/>
    <tableColumn id="244" name="Columna241" dataDxfId="12"/>
    <tableColumn id="245" name="Columna242" dataDxfId="11"/>
    <tableColumn id="246" name="Columna243" dataDxfId="10"/>
    <tableColumn id="247" name="Columna244" dataDxfId="9"/>
    <tableColumn id="248" name="Columna245" dataDxfId="8"/>
    <tableColumn id="249" name="Columna246" dataDxfId="7"/>
    <tableColumn id="250" name="Columna247" dataDxfId="6"/>
    <tableColumn id="251" name="Columna248" dataDxfId="5"/>
    <tableColumn id="252" name="Columna249" dataDxfId="4"/>
    <tableColumn id="253" name="Columna250" dataDxfId="3"/>
    <tableColumn id="254" name="Columna251" dataDxfId="2"/>
    <tableColumn id="255" name="Columna252" dataDxfId="1"/>
    <tableColumn id="256" name="Columna253" dataDxfId="0"/>
  </tableColumns>
  <tableStyleInfo name="TableStyleLight16"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2.v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A15517"/>
  </sheetPr>
  <dimension ref="A1:C14"/>
  <sheetViews>
    <sheetView showGridLines="0" showRuler="0" zoomScale="90" zoomScaleNormal="90" workbookViewId="0">
      <selection activeCell="B11" sqref="B11"/>
    </sheetView>
  </sheetViews>
  <sheetFormatPr baseColWidth="10" defaultRowHeight="15" x14ac:dyDescent="0.25"/>
  <cols>
    <col min="1" max="1" width="7.28515625" customWidth="1"/>
    <col min="2" max="2" width="50" customWidth="1"/>
    <col min="3" max="3" width="110.85546875" customWidth="1"/>
  </cols>
  <sheetData>
    <row r="1" spans="1:3" ht="23.25" customHeight="1" x14ac:dyDescent="0.25">
      <c r="A1" s="607" t="s">
        <v>1305</v>
      </c>
      <c r="B1" s="608"/>
      <c r="C1" s="609"/>
    </row>
    <row r="2" spans="1:3" ht="18" customHeight="1" x14ac:dyDescent="0.25">
      <c r="A2" s="610"/>
      <c r="B2" s="611"/>
      <c r="C2" s="612"/>
    </row>
    <row r="3" spans="1:3" ht="21" customHeight="1" x14ac:dyDescent="0.25">
      <c r="A3" s="342"/>
      <c r="B3" s="604"/>
      <c r="C3" s="343" t="s">
        <v>2075</v>
      </c>
    </row>
    <row r="4" spans="1:3" ht="21" x14ac:dyDescent="0.25">
      <c r="A4" s="340" t="s">
        <v>0</v>
      </c>
      <c r="B4" s="341" t="s">
        <v>5</v>
      </c>
      <c r="C4" s="341" t="s">
        <v>2076</v>
      </c>
    </row>
    <row r="5" spans="1:3" ht="40.5" customHeight="1" x14ac:dyDescent="0.25">
      <c r="A5" s="338">
        <v>1</v>
      </c>
      <c r="B5" s="601"/>
      <c r="C5" s="606"/>
    </row>
    <row r="6" spans="1:3" ht="78" customHeight="1" x14ac:dyDescent="0.25">
      <c r="A6" s="338">
        <v>2</v>
      </c>
      <c r="B6" s="601"/>
      <c r="C6" s="606"/>
    </row>
    <row r="7" spans="1:3" ht="33" customHeight="1" x14ac:dyDescent="0.25">
      <c r="A7" s="338">
        <v>3</v>
      </c>
      <c r="B7" s="601"/>
      <c r="C7" s="605"/>
    </row>
    <row r="8" spans="1:3" ht="33" customHeight="1" x14ac:dyDescent="0.25">
      <c r="A8" s="338">
        <v>4</v>
      </c>
      <c r="B8" s="601"/>
      <c r="C8" s="605"/>
    </row>
    <row r="9" spans="1:3" ht="33" customHeight="1" x14ac:dyDescent="0.25">
      <c r="A9" s="338">
        <v>5</v>
      </c>
      <c r="B9" s="338"/>
      <c r="C9" s="602"/>
    </row>
    <row r="10" spans="1:3" ht="33" customHeight="1" x14ac:dyDescent="0.25">
      <c r="A10" s="338">
        <v>6</v>
      </c>
      <c r="B10" s="338"/>
      <c r="C10" s="603"/>
    </row>
    <row r="11" spans="1:3" ht="33" customHeight="1" x14ac:dyDescent="0.25">
      <c r="A11" s="338">
        <v>7</v>
      </c>
      <c r="B11" s="338"/>
      <c r="C11" s="600"/>
    </row>
    <row r="12" spans="1:3" ht="33" customHeight="1" x14ac:dyDescent="0.25">
      <c r="A12" s="338">
        <v>8</v>
      </c>
      <c r="B12" s="338"/>
      <c r="C12" s="339"/>
    </row>
    <row r="13" spans="1:3" ht="33" customHeight="1" x14ac:dyDescent="0.25">
      <c r="A13" s="338">
        <v>9</v>
      </c>
      <c r="B13" s="338"/>
      <c r="C13" s="339"/>
    </row>
    <row r="14" spans="1:3" ht="33" customHeight="1" x14ac:dyDescent="0.25">
      <c r="A14" s="338">
        <v>10</v>
      </c>
      <c r="B14" s="338"/>
      <c r="C14" s="339"/>
    </row>
  </sheetData>
  <mergeCells count="1">
    <mergeCell ref="A1:C2"/>
  </mergeCells>
  <printOptions horizontalCentered="1"/>
  <pageMargins left="0.70866141732283472" right="0.70866141732283472" top="0.74803149606299213" bottom="0.74803149606299213" header="0.31496062992125984" footer="0.31496062992125984"/>
  <pageSetup orientation="landscape" r:id="rId1"/>
  <headerFooter>
    <oddHeader xml:space="preserve">&amp;C
</oddHeader>
    <oddFooter>&amp;L&amp;"-,Cursiva"&amp;10Ejercicio Fiscal 2018&amp;R&amp;10Página &amp;P de &amp;N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7"/>
  <sheetViews>
    <sheetView workbookViewId="0">
      <selection activeCell="H25" sqref="H25"/>
    </sheetView>
  </sheetViews>
  <sheetFormatPr baseColWidth="10" defaultRowHeight="15" x14ac:dyDescent="0.25"/>
  <cols>
    <col min="1" max="1" width="7.85546875" customWidth="1"/>
    <col min="2" max="2" width="71.5703125" customWidth="1"/>
    <col min="3" max="5" width="19.42578125" customWidth="1"/>
  </cols>
  <sheetData>
    <row r="1" spans="1:5" ht="92.25" customHeight="1" x14ac:dyDescent="0.25">
      <c r="A1" s="835" t="s">
        <v>1798</v>
      </c>
      <c r="B1" s="836"/>
      <c r="C1" s="836"/>
      <c r="D1" s="836"/>
      <c r="E1" s="837"/>
    </row>
    <row r="2" spans="1:5" ht="19.5" customHeight="1" x14ac:dyDescent="0.25">
      <c r="A2" s="838" t="str">
        <f>'Objetivos PMD'!$C$3</f>
        <v xml:space="preserve">Municipio:  JUANACATLAN  </v>
      </c>
      <c r="B2" s="839"/>
      <c r="C2" s="839"/>
      <c r="D2" s="839"/>
      <c r="E2" s="840"/>
    </row>
    <row r="3" spans="1:5" ht="15.75" customHeight="1" x14ac:dyDescent="0.25">
      <c r="A3" s="841" t="s">
        <v>1799</v>
      </c>
      <c r="B3" s="842"/>
      <c r="C3" s="845" t="s">
        <v>1800</v>
      </c>
      <c r="D3" s="845"/>
      <c r="E3" s="845"/>
    </row>
    <row r="4" spans="1:5" ht="31.5" x14ac:dyDescent="0.25">
      <c r="A4" s="843"/>
      <c r="B4" s="844"/>
      <c r="C4" s="513" t="s">
        <v>1801</v>
      </c>
      <c r="D4" s="513" t="s">
        <v>1802</v>
      </c>
      <c r="E4" s="514" t="s">
        <v>1803</v>
      </c>
    </row>
    <row r="5" spans="1:5" s="519" customFormat="1" ht="5.25" customHeight="1" x14ac:dyDescent="0.25">
      <c r="A5" s="515"/>
      <c r="B5" s="516"/>
      <c r="C5" s="517"/>
      <c r="D5" s="517"/>
      <c r="E5" s="518"/>
    </row>
    <row r="6" spans="1:5" x14ac:dyDescent="0.25">
      <c r="A6" s="520"/>
      <c r="B6" s="521" t="s">
        <v>1804</v>
      </c>
      <c r="C6" s="522">
        <f>C7+C15+C25+C35+C45+C35+C45+C55+C59+C68+C72</f>
        <v>0</v>
      </c>
      <c r="D6" s="522">
        <f>D7+D15+D25+D35+D45+D35+D45+D55+D59+D68+D72</f>
        <v>0</v>
      </c>
      <c r="E6" s="522">
        <f>E7+E15+E25+E35+E45+E35+E45+E55+E59+E68+E72</f>
        <v>0</v>
      </c>
    </row>
    <row r="7" spans="1:5" x14ac:dyDescent="0.25">
      <c r="A7" s="523">
        <v>1000</v>
      </c>
      <c r="B7" s="524" t="s">
        <v>1601</v>
      </c>
      <c r="C7" s="525">
        <f>C8+C9+C10+C11+C12+C13+C14</f>
        <v>0</v>
      </c>
      <c r="D7" s="525">
        <f>D8+D9+D10+D11+D12+D13+D14</f>
        <v>0</v>
      </c>
      <c r="E7" s="525">
        <f>E8+E9+E10+E11+E12+E13+E14</f>
        <v>0</v>
      </c>
    </row>
    <row r="8" spans="1:5" x14ac:dyDescent="0.25">
      <c r="A8" s="526">
        <v>1100</v>
      </c>
      <c r="B8" s="527" t="s">
        <v>1805</v>
      </c>
      <c r="C8" s="528"/>
      <c r="D8" s="528"/>
      <c r="E8" s="528"/>
    </row>
    <row r="9" spans="1:5" x14ac:dyDescent="0.25">
      <c r="A9" s="526">
        <v>1200</v>
      </c>
      <c r="B9" s="527" t="s">
        <v>1806</v>
      </c>
      <c r="C9" s="528"/>
      <c r="D9" s="528"/>
      <c r="E9" s="528"/>
    </row>
    <row r="10" spans="1:5" x14ac:dyDescent="0.25">
      <c r="A10" s="526">
        <v>1300</v>
      </c>
      <c r="B10" s="527" t="s">
        <v>1807</v>
      </c>
      <c r="C10" s="528"/>
      <c r="D10" s="528"/>
      <c r="E10" s="528"/>
    </row>
    <row r="11" spans="1:5" x14ac:dyDescent="0.25">
      <c r="A11" s="526">
        <v>1400</v>
      </c>
      <c r="B11" s="527" t="s">
        <v>1808</v>
      </c>
      <c r="C11" s="528"/>
      <c r="D11" s="528"/>
      <c r="E11" s="528"/>
    </row>
    <row r="12" spans="1:5" x14ac:dyDescent="0.25">
      <c r="A12" s="526">
        <v>1500</v>
      </c>
      <c r="B12" s="527" t="s">
        <v>1809</v>
      </c>
      <c r="C12" s="528"/>
      <c r="D12" s="528"/>
      <c r="E12" s="528"/>
    </row>
    <row r="13" spans="1:5" x14ac:dyDescent="0.25">
      <c r="A13" s="526">
        <v>1600</v>
      </c>
      <c r="B13" s="527" t="s">
        <v>1810</v>
      </c>
      <c r="C13" s="528"/>
      <c r="D13" s="528"/>
      <c r="E13" s="528"/>
    </row>
    <row r="14" spans="1:5" x14ac:dyDescent="0.25">
      <c r="A14" s="526">
        <v>1700</v>
      </c>
      <c r="B14" s="527" t="s">
        <v>1811</v>
      </c>
      <c r="C14" s="528"/>
      <c r="D14" s="528"/>
      <c r="E14" s="528"/>
    </row>
    <row r="15" spans="1:5" x14ac:dyDescent="0.25">
      <c r="A15" s="524">
        <v>2000</v>
      </c>
      <c r="B15" s="524" t="s">
        <v>1602</v>
      </c>
      <c r="C15" s="529">
        <f>C16+C17+C18+C19+C20+C21+C22+C23+C24</f>
        <v>0</v>
      </c>
      <c r="D15" s="529">
        <f>D16+D17+D18+D19+D20+D21+D22+D23+D24</f>
        <v>0</v>
      </c>
      <c r="E15" s="529">
        <f>E16+E17+E18+E19+E20+E21+E22+E23+E24</f>
        <v>0</v>
      </c>
    </row>
    <row r="16" spans="1:5" x14ac:dyDescent="0.25">
      <c r="A16" s="526">
        <v>2100</v>
      </c>
      <c r="B16" s="530" t="s">
        <v>1812</v>
      </c>
      <c r="C16" s="528"/>
      <c r="D16" s="528"/>
      <c r="E16" s="528"/>
    </row>
    <row r="17" spans="1:5" x14ac:dyDescent="0.25">
      <c r="A17" s="526">
        <v>2200</v>
      </c>
      <c r="B17" s="527" t="s">
        <v>1813</v>
      </c>
      <c r="C17" s="528"/>
      <c r="D17" s="528"/>
      <c r="E17" s="528"/>
    </row>
    <row r="18" spans="1:5" x14ac:dyDescent="0.25">
      <c r="A18" s="526">
        <v>2300</v>
      </c>
      <c r="B18" s="527" t="s">
        <v>1814</v>
      </c>
      <c r="C18" s="528"/>
      <c r="D18" s="528"/>
      <c r="E18" s="528"/>
    </row>
    <row r="19" spans="1:5" x14ac:dyDescent="0.25">
      <c r="A19" s="526">
        <v>2400</v>
      </c>
      <c r="B19" s="527" t="s">
        <v>1815</v>
      </c>
      <c r="C19" s="528"/>
      <c r="D19" s="528"/>
      <c r="E19" s="528"/>
    </row>
    <row r="20" spans="1:5" x14ac:dyDescent="0.25">
      <c r="A20" s="526">
        <v>2500</v>
      </c>
      <c r="B20" s="527" t="s">
        <v>1816</v>
      </c>
      <c r="C20" s="528"/>
      <c r="D20" s="528"/>
      <c r="E20" s="528"/>
    </row>
    <row r="21" spans="1:5" x14ac:dyDescent="0.25">
      <c r="A21" s="526">
        <v>2600</v>
      </c>
      <c r="B21" s="527" t="s">
        <v>1817</v>
      </c>
      <c r="C21" s="528"/>
      <c r="D21" s="528"/>
      <c r="E21" s="528"/>
    </row>
    <row r="22" spans="1:5" x14ac:dyDescent="0.25">
      <c r="A22" s="526">
        <v>2700</v>
      </c>
      <c r="B22" s="527" t="s">
        <v>1818</v>
      </c>
      <c r="C22" s="528"/>
      <c r="D22" s="528"/>
      <c r="E22" s="528"/>
    </row>
    <row r="23" spans="1:5" x14ac:dyDescent="0.25">
      <c r="A23" s="526">
        <v>2800</v>
      </c>
      <c r="B23" s="527" t="s">
        <v>1819</v>
      </c>
      <c r="C23" s="528"/>
      <c r="D23" s="528"/>
      <c r="E23" s="528"/>
    </row>
    <row r="24" spans="1:5" x14ac:dyDescent="0.25">
      <c r="A24" s="526">
        <v>2900</v>
      </c>
      <c r="B24" s="527" t="s">
        <v>1820</v>
      </c>
      <c r="C24" s="528"/>
      <c r="D24" s="528"/>
      <c r="E24" s="528"/>
    </row>
    <row r="25" spans="1:5" x14ac:dyDescent="0.25">
      <c r="A25" s="524">
        <v>3000</v>
      </c>
      <c r="B25" s="524" t="s">
        <v>1821</v>
      </c>
      <c r="C25" s="529">
        <f>C26+C27+C28+C29+C30+C31+C32+C33+C34</f>
        <v>0</v>
      </c>
      <c r="D25" s="529">
        <f>D26+D27+D28+D29+D30+D31+D32+D33+D34</f>
        <v>0</v>
      </c>
      <c r="E25" s="529">
        <f>E26+E27+E28+E29+E30+E31+E32+E33+E34</f>
        <v>0</v>
      </c>
    </row>
    <row r="26" spans="1:5" x14ac:dyDescent="0.25">
      <c r="A26" s="526">
        <v>3100</v>
      </c>
      <c r="B26" s="527" t="s">
        <v>1822</v>
      </c>
      <c r="C26" s="528"/>
      <c r="D26" s="528"/>
      <c r="E26" s="528"/>
    </row>
    <row r="27" spans="1:5" x14ac:dyDescent="0.25">
      <c r="A27" s="526">
        <v>3200</v>
      </c>
      <c r="B27" s="527" t="s">
        <v>1823</v>
      </c>
      <c r="C27" s="528"/>
      <c r="D27" s="528"/>
      <c r="E27" s="528"/>
    </row>
    <row r="28" spans="1:5" x14ac:dyDescent="0.25">
      <c r="A28" s="526">
        <v>3300</v>
      </c>
      <c r="B28" s="527" t="s">
        <v>1824</v>
      </c>
      <c r="C28" s="528"/>
      <c r="D28" s="528"/>
      <c r="E28" s="528"/>
    </row>
    <row r="29" spans="1:5" x14ac:dyDescent="0.25">
      <c r="A29" s="526">
        <v>3400</v>
      </c>
      <c r="B29" s="527" t="s">
        <v>1825</v>
      </c>
      <c r="C29" s="528"/>
      <c r="D29" s="528"/>
      <c r="E29" s="528"/>
    </row>
    <row r="30" spans="1:5" x14ac:dyDescent="0.25">
      <c r="A30" s="526">
        <v>3500</v>
      </c>
      <c r="B30" s="530" t="s">
        <v>1826</v>
      </c>
      <c r="C30" s="528"/>
      <c r="D30" s="528"/>
      <c r="E30" s="528"/>
    </row>
    <row r="31" spans="1:5" x14ac:dyDescent="0.25">
      <c r="A31" s="526">
        <v>3600</v>
      </c>
      <c r="B31" s="527" t="s">
        <v>1827</v>
      </c>
      <c r="C31" s="528"/>
      <c r="D31" s="528"/>
      <c r="E31" s="528"/>
    </row>
    <row r="32" spans="1:5" x14ac:dyDescent="0.25">
      <c r="A32" s="526">
        <v>3700</v>
      </c>
      <c r="B32" s="527" t="s">
        <v>1828</v>
      </c>
      <c r="C32" s="528"/>
      <c r="D32" s="528"/>
      <c r="E32" s="528"/>
    </row>
    <row r="33" spans="1:5" x14ac:dyDescent="0.25">
      <c r="A33" s="526">
        <v>3800</v>
      </c>
      <c r="B33" s="527" t="s">
        <v>1829</v>
      </c>
      <c r="C33" s="528"/>
      <c r="D33" s="528"/>
      <c r="E33" s="528"/>
    </row>
    <row r="34" spans="1:5" x14ac:dyDescent="0.25">
      <c r="A34" s="526">
        <v>3900</v>
      </c>
      <c r="B34" s="527" t="s">
        <v>1830</v>
      </c>
      <c r="C34" s="528"/>
      <c r="D34" s="528"/>
      <c r="E34" s="528"/>
    </row>
    <row r="35" spans="1:5" x14ac:dyDescent="0.25">
      <c r="A35" s="524">
        <v>4000</v>
      </c>
      <c r="B35" s="531" t="s">
        <v>1831</v>
      </c>
      <c r="C35" s="529">
        <f>C36+C37+C38+C39+C40+C41+C42+C43+C44</f>
        <v>0</v>
      </c>
      <c r="D35" s="529">
        <f>D36+D37+D38+D39+D40+D41+D42+D43+D44</f>
        <v>0</v>
      </c>
      <c r="E35" s="529">
        <f>E36+E37+E38+E39+E40+E41+E42+E43+E44</f>
        <v>0</v>
      </c>
    </row>
    <row r="36" spans="1:5" x14ac:dyDescent="0.25">
      <c r="A36" s="526">
        <v>4100</v>
      </c>
      <c r="B36" s="527" t="s">
        <v>1832</v>
      </c>
      <c r="C36" s="528"/>
      <c r="D36" s="528"/>
      <c r="E36" s="528"/>
    </row>
    <row r="37" spans="1:5" x14ac:dyDescent="0.25">
      <c r="A37" s="526">
        <v>4200</v>
      </c>
      <c r="B37" s="527" t="s">
        <v>1833</v>
      </c>
      <c r="C37" s="528"/>
      <c r="D37" s="528"/>
      <c r="E37" s="528"/>
    </row>
    <row r="38" spans="1:5" x14ac:dyDescent="0.25">
      <c r="A38" s="526">
        <v>4300</v>
      </c>
      <c r="B38" s="527" t="s">
        <v>1834</v>
      </c>
      <c r="C38" s="528"/>
      <c r="D38" s="528"/>
      <c r="E38" s="528"/>
    </row>
    <row r="39" spans="1:5" x14ac:dyDescent="0.25">
      <c r="A39" s="526">
        <v>4400</v>
      </c>
      <c r="B39" s="527" t="s">
        <v>1835</v>
      </c>
      <c r="C39" s="528"/>
      <c r="D39" s="528"/>
      <c r="E39" s="528"/>
    </row>
    <row r="40" spans="1:5" x14ac:dyDescent="0.25">
      <c r="A40" s="526">
        <v>4500</v>
      </c>
      <c r="B40" s="527" t="s">
        <v>1836</v>
      </c>
      <c r="C40" s="528"/>
      <c r="D40" s="528"/>
      <c r="E40" s="528"/>
    </row>
    <row r="41" spans="1:5" x14ac:dyDescent="0.25">
      <c r="A41" s="526">
        <v>4600</v>
      </c>
      <c r="B41" s="527" t="s">
        <v>1837</v>
      </c>
      <c r="C41" s="528"/>
      <c r="D41" s="528"/>
      <c r="E41" s="528"/>
    </row>
    <row r="42" spans="1:5" x14ac:dyDescent="0.25">
      <c r="A42" s="526">
        <v>4700</v>
      </c>
      <c r="B42" s="527" t="s">
        <v>1838</v>
      </c>
      <c r="C42" s="528"/>
      <c r="D42" s="528"/>
      <c r="E42" s="528"/>
    </row>
    <row r="43" spans="1:5" x14ac:dyDescent="0.25">
      <c r="A43" s="526">
        <v>4800</v>
      </c>
      <c r="B43" s="527" t="s">
        <v>1839</v>
      </c>
      <c r="C43" s="528"/>
      <c r="D43" s="528"/>
      <c r="E43" s="528"/>
    </row>
    <row r="44" spans="1:5" x14ac:dyDescent="0.25">
      <c r="A44" s="526">
        <v>4900</v>
      </c>
      <c r="B44" s="527" t="s">
        <v>1840</v>
      </c>
      <c r="C44" s="528"/>
      <c r="D44" s="528"/>
      <c r="E44" s="528"/>
    </row>
    <row r="45" spans="1:5" x14ac:dyDescent="0.25">
      <c r="A45" s="524">
        <v>5000</v>
      </c>
      <c r="B45" s="531" t="s">
        <v>1841</v>
      </c>
      <c r="C45" s="529">
        <f>C46+C47+C48+C49+C50+C51+C52+C53+C54</f>
        <v>0</v>
      </c>
      <c r="D45" s="529">
        <f>D46+D47+D48+D49+D50+D51+D52+D53+D54</f>
        <v>0</v>
      </c>
      <c r="E45" s="529">
        <f>E46+E47+E48+E49+E50+E51+E52+E53+E54</f>
        <v>0</v>
      </c>
    </row>
    <row r="46" spans="1:5" x14ac:dyDescent="0.25">
      <c r="A46" s="526">
        <v>5100</v>
      </c>
      <c r="B46" s="527" t="s">
        <v>1842</v>
      </c>
      <c r="C46" s="528"/>
      <c r="D46" s="528"/>
      <c r="E46" s="528"/>
    </row>
    <row r="47" spans="1:5" x14ac:dyDescent="0.25">
      <c r="A47" s="526">
        <v>5200</v>
      </c>
      <c r="B47" s="527" t="s">
        <v>1843</v>
      </c>
      <c r="C47" s="528"/>
      <c r="D47" s="528"/>
      <c r="E47" s="528"/>
    </row>
    <row r="48" spans="1:5" x14ac:dyDescent="0.25">
      <c r="A48" s="526">
        <v>5300</v>
      </c>
      <c r="B48" s="527" t="s">
        <v>1844</v>
      </c>
      <c r="C48" s="528"/>
      <c r="D48" s="528"/>
      <c r="E48" s="528"/>
    </row>
    <row r="49" spans="1:5" x14ac:dyDescent="0.25">
      <c r="A49" s="526">
        <v>5400</v>
      </c>
      <c r="B49" s="527" t="s">
        <v>1845</v>
      </c>
      <c r="C49" s="528"/>
      <c r="D49" s="528"/>
      <c r="E49" s="528"/>
    </row>
    <row r="50" spans="1:5" x14ac:dyDescent="0.25">
      <c r="A50" s="526">
        <v>5500</v>
      </c>
      <c r="B50" s="527" t="s">
        <v>1846</v>
      </c>
      <c r="C50" s="528"/>
      <c r="D50" s="528"/>
      <c r="E50" s="528"/>
    </row>
    <row r="51" spans="1:5" x14ac:dyDescent="0.25">
      <c r="A51" s="526">
        <v>5600</v>
      </c>
      <c r="B51" s="527" t="s">
        <v>1847</v>
      </c>
      <c r="C51" s="528"/>
      <c r="D51" s="528"/>
      <c r="E51" s="528"/>
    </row>
    <row r="52" spans="1:5" x14ac:dyDescent="0.25">
      <c r="A52" s="526">
        <v>5700</v>
      </c>
      <c r="B52" s="527" t="s">
        <v>1848</v>
      </c>
      <c r="C52" s="528"/>
      <c r="D52" s="528"/>
      <c r="E52" s="528"/>
    </row>
    <row r="53" spans="1:5" x14ac:dyDescent="0.25">
      <c r="A53" s="526">
        <v>5800</v>
      </c>
      <c r="B53" s="527" t="s">
        <v>1849</v>
      </c>
      <c r="C53" s="528"/>
      <c r="D53" s="528"/>
      <c r="E53" s="528"/>
    </row>
    <row r="54" spans="1:5" x14ac:dyDescent="0.25">
      <c r="A54" s="526">
        <v>5900</v>
      </c>
      <c r="B54" s="527" t="s">
        <v>1850</v>
      </c>
      <c r="C54" s="528"/>
      <c r="D54" s="528"/>
      <c r="E54" s="528"/>
    </row>
    <row r="55" spans="1:5" x14ac:dyDescent="0.25">
      <c r="A55" s="524">
        <v>6000</v>
      </c>
      <c r="B55" s="524" t="s">
        <v>1851</v>
      </c>
      <c r="C55" s="532">
        <f>C56+C57+C58</f>
        <v>0</v>
      </c>
      <c r="D55" s="532">
        <f>D56+D57+D58</f>
        <v>0</v>
      </c>
      <c r="E55" s="532">
        <f>E56+E57+E58</f>
        <v>0</v>
      </c>
    </row>
    <row r="56" spans="1:5" x14ac:dyDescent="0.25">
      <c r="A56" s="526">
        <v>6100</v>
      </c>
      <c r="B56" s="527" t="s">
        <v>1852</v>
      </c>
      <c r="C56" s="528"/>
      <c r="D56" s="528"/>
      <c r="E56" s="528"/>
    </row>
    <row r="57" spans="1:5" x14ac:dyDescent="0.25">
      <c r="A57" s="526">
        <v>6200</v>
      </c>
      <c r="B57" s="527" t="s">
        <v>1853</v>
      </c>
      <c r="C57" s="528"/>
      <c r="D57" s="528"/>
      <c r="E57" s="528"/>
    </row>
    <row r="58" spans="1:5" x14ac:dyDescent="0.25">
      <c r="A58" s="526">
        <v>6300</v>
      </c>
      <c r="B58" s="527" t="s">
        <v>1854</v>
      </c>
      <c r="C58" s="528"/>
      <c r="D58" s="528"/>
      <c r="E58" s="528"/>
    </row>
    <row r="59" spans="1:5" x14ac:dyDescent="0.25">
      <c r="A59" s="524">
        <v>7000</v>
      </c>
      <c r="B59" s="533" t="s">
        <v>1855</v>
      </c>
      <c r="C59" s="529">
        <f>C60+C61+C62+C63+C64+C65+C66+C67</f>
        <v>0</v>
      </c>
      <c r="D59" s="529">
        <f>D60+D61+D62+D63+D64+D65+D66+D67</f>
        <v>0</v>
      </c>
      <c r="E59" s="529">
        <f>E60+E61+E62+E63+E64+E65+E66+E67</f>
        <v>0</v>
      </c>
    </row>
    <row r="60" spans="1:5" x14ac:dyDescent="0.25">
      <c r="A60" s="526">
        <v>7100</v>
      </c>
      <c r="B60" s="527" t="s">
        <v>1856</v>
      </c>
      <c r="C60" s="528"/>
      <c r="D60" s="528"/>
      <c r="E60" s="528"/>
    </row>
    <row r="61" spans="1:5" x14ac:dyDescent="0.25">
      <c r="A61" s="526">
        <v>7200</v>
      </c>
      <c r="B61" s="527" t="s">
        <v>1857</v>
      </c>
      <c r="C61" s="528"/>
      <c r="D61" s="528"/>
      <c r="E61" s="528"/>
    </row>
    <row r="62" spans="1:5" x14ac:dyDescent="0.25">
      <c r="A62" s="526">
        <v>7300</v>
      </c>
      <c r="B62" s="527" t="s">
        <v>1858</v>
      </c>
      <c r="C62" s="528"/>
      <c r="D62" s="528"/>
      <c r="E62" s="528"/>
    </row>
    <row r="63" spans="1:5" x14ac:dyDescent="0.25">
      <c r="A63" s="526">
        <v>7400</v>
      </c>
      <c r="B63" s="527" t="s">
        <v>1859</v>
      </c>
      <c r="C63" s="528"/>
      <c r="D63" s="528"/>
      <c r="E63" s="528"/>
    </row>
    <row r="64" spans="1:5" x14ac:dyDescent="0.25">
      <c r="A64" s="526">
        <v>7500</v>
      </c>
      <c r="B64" s="527" t="s">
        <v>1860</v>
      </c>
      <c r="C64" s="528"/>
      <c r="D64" s="528"/>
      <c r="E64" s="528"/>
    </row>
    <row r="65" spans="1:5" x14ac:dyDescent="0.25">
      <c r="A65" s="526"/>
      <c r="B65" s="534" t="s">
        <v>1861</v>
      </c>
      <c r="C65" s="528"/>
      <c r="D65" s="528"/>
      <c r="E65" s="528"/>
    </row>
    <row r="66" spans="1:5" x14ac:dyDescent="0.25">
      <c r="A66" s="526">
        <v>7600</v>
      </c>
      <c r="B66" s="527" t="s">
        <v>1862</v>
      </c>
      <c r="C66" s="528"/>
      <c r="D66" s="528"/>
      <c r="E66" s="528"/>
    </row>
    <row r="67" spans="1:5" x14ac:dyDescent="0.25">
      <c r="A67" s="526">
        <v>7900</v>
      </c>
      <c r="B67" s="527" t="s">
        <v>1863</v>
      </c>
      <c r="C67" s="528"/>
      <c r="D67" s="528"/>
      <c r="E67" s="528"/>
    </row>
    <row r="68" spans="1:5" x14ac:dyDescent="0.25">
      <c r="A68" s="524">
        <v>8000</v>
      </c>
      <c r="B68" s="524" t="s">
        <v>1864</v>
      </c>
      <c r="C68" s="532">
        <f>C69+C70+C71</f>
        <v>0</v>
      </c>
      <c r="D68" s="532">
        <f>D69+D70+D71</f>
        <v>0</v>
      </c>
      <c r="E68" s="532">
        <f>E69+E70+E71</f>
        <v>0</v>
      </c>
    </row>
    <row r="69" spans="1:5" x14ac:dyDescent="0.25">
      <c r="A69" s="526">
        <v>8100</v>
      </c>
      <c r="B69" s="527" t="s">
        <v>1865</v>
      </c>
      <c r="C69" s="528"/>
      <c r="D69" s="528"/>
      <c r="E69" s="528"/>
    </row>
    <row r="70" spans="1:5" x14ac:dyDescent="0.25">
      <c r="A70" s="526">
        <v>8300</v>
      </c>
      <c r="B70" s="527" t="s">
        <v>1866</v>
      </c>
      <c r="C70" s="528"/>
      <c r="D70" s="528"/>
      <c r="E70" s="528"/>
    </row>
    <row r="71" spans="1:5" x14ac:dyDescent="0.25">
      <c r="A71" s="526">
        <v>8500</v>
      </c>
      <c r="B71" s="527" t="s">
        <v>1867</v>
      </c>
      <c r="C71" s="528"/>
      <c r="D71" s="528"/>
      <c r="E71" s="528"/>
    </row>
    <row r="72" spans="1:5" x14ac:dyDescent="0.25">
      <c r="A72" s="524">
        <v>9000</v>
      </c>
      <c r="B72" s="524" t="s">
        <v>1868</v>
      </c>
      <c r="C72" s="529">
        <f>C73+C74+C75+C76+C77+C78+C79</f>
        <v>0</v>
      </c>
      <c r="D72" s="529">
        <f>D73+D74+D75+D76+D77+D78+D79</f>
        <v>0</v>
      </c>
      <c r="E72" s="529">
        <f>E73+E74+E75+E76+E77+E78+E79</f>
        <v>0</v>
      </c>
    </row>
    <row r="73" spans="1:5" x14ac:dyDescent="0.25">
      <c r="A73" s="526">
        <v>9100</v>
      </c>
      <c r="B73" s="527" t="s">
        <v>1869</v>
      </c>
      <c r="C73" s="528"/>
      <c r="D73" s="528"/>
      <c r="E73" s="528"/>
    </row>
    <row r="74" spans="1:5" x14ac:dyDescent="0.25">
      <c r="A74" s="526">
        <v>9200</v>
      </c>
      <c r="B74" s="527" t="s">
        <v>1870</v>
      </c>
      <c r="C74" s="528"/>
      <c r="D74" s="528"/>
      <c r="E74" s="528"/>
    </row>
    <row r="75" spans="1:5" x14ac:dyDescent="0.25">
      <c r="A75" s="526">
        <v>9300</v>
      </c>
      <c r="B75" s="527" t="s">
        <v>1871</v>
      </c>
      <c r="C75" s="528"/>
      <c r="D75" s="528"/>
      <c r="E75" s="528"/>
    </row>
    <row r="76" spans="1:5" x14ac:dyDescent="0.25">
      <c r="A76" s="526">
        <v>9400</v>
      </c>
      <c r="B76" s="527" t="s">
        <v>1872</v>
      </c>
      <c r="C76" s="528"/>
      <c r="D76" s="528"/>
      <c r="E76" s="528"/>
    </row>
    <row r="77" spans="1:5" x14ac:dyDescent="0.25">
      <c r="A77" s="526">
        <v>9500</v>
      </c>
      <c r="B77" s="527" t="s">
        <v>1873</v>
      </c>
      <c r="C77" s="528"/>
      <c r="D77" s="528"/>
      <c r="E77" s="528"/>
    </row>
    <row r="78" spans="1:5" x14ac:dyDescent="0.25">
      <c r="A78" s="526">
        <v>9600</v>
      </c>
      <c r="B78" s="527" t="s">
        <v>1874</v>
      </c>
      <c r="C78" s="528"/>
      <c r="D78" s="528"/>
      <c r="E78" s="528"/>
    </row>
    <row r="79" spans="1:5" x14ac:dyDescent="0.25">
      <c r="A79" s="526">
        <v>9900</v>
      </c>
      <c r="B79" s="527" t="s">
        <v>1875</v>
      </c>
      <c r="C79" s="528"/>
      <c r="D79" s="528"/>
      <c r="E79" s="528"/>
    </row>
    <row r="80" spans="1:5" x14ac:dyDescent="0.25">
      <c r="A80" s="520"/>
      <c r="B80" s="521" t="s">
        <v>1876</v>
      </c>
      <c r="C80" s="535">
        <f>C81+C89+C99+C109+C119+C129+C133+C142+C146</f>
        <v>0</v>
      </c>
      <c r="D80" s="535">
        <f>D81+D89+D99+D109+D119+D129+D133+D142+D146</f>
        <v>0</v>
      </c>
      <c r="E80" s="535">
        <f>E81+E89+E99+E109+E119+E129+E133+E142+E146</f>
        <v>0</v>
      </c>
    </row>
    <row r="81" spans="1:5" x14ac:dyDescent="0.25">
      <c r="A81" s="523">
        <v>1000</v>
      </c>
      <c r="B81" s="524" t="s">
        <v>1877</v>
      </c>
      <c r="C81" s="529">
        <f>C82+C83+C84+C85+C86+C87+C88</f>
        <v>0</v>
      </c>
      <c r="D81" s="529">
        <f>D82+D83+D84+D85+D86+D87+D88</f>
        <v>0</v>
      </c>
      <c r="E81" s="529">
        <f>E82+E83+E84+E85+E86+E87+E88</f>
        <v>0</v>
      </c>
    </row>
    <row r="82" spans="1:5" x14ac:dyDescent="0.25">
      <c r="A82" s="526">
        <v>1100</v>
      </c>
      <c r="B82" s="527" t="s">
        <v>1805</v>
      </c>
      <c r="C82" s="528"/>
      <c r="D82" s="528"/>
      <c r="E82" s="528"/>
    </row>
    <row r="83" spans="1:5" x14ac:dyDescent="0.25">
      <c r="A83" s="526">
        <v>1200</v>
      </c>
      <c r="B83" s="527" t="s">
        <v>1806</v>
      </c>
      <c r="C83" s="528"/>
      <c r="D83" s="528"/>
      <c r="E83" s="528"/>
    </row>
    <row r="84" spans="1:5" x14ac:dyDescent="0.25">
      <c r="A84" s="526">
        <v>1300</v>
      </c>
      <c r="B84" s="527" t="s">
        <v>1807</v>
      </c>
      <c r="C84" s="528"/>
      <c r="D84" s="528"/>
      <c r="E84" s="528"/>
    </row>
    <row r="85" spans="1:5" x14ac:dyDescent="0.25">
      <c r="A85" s="526">
        <v>1400</v>
      </c>
      <c r="B85" s="527" t="s">
        <v>1808</v>
      </c>
      <c r="C85" s="528"/>
      <c r="D85" s="528"/>
      <c r="E85" s="528"/>
    </row>
    <row r="86" spans="1:5" x14ac:dyDescent="0.25">
      <c r="A86" s="526">
        <v>1500</v>
      </c>
      <c r="B86" s="527" t="s">
        <v>1809</v>
      </c>
      <c r="C86" s="528"/>
      <c r="D86" s="528"/>
      <c r="E86" s="528"/>
    </row>
    <row r="87" spans="1:5" x14ac:dyDescent="0.25">
      <c r="A87" s="526">
        <v>1600</v>
      </c>
      <c r="B87" s="527" t="s">
        <v>1810</v>
      </c>
      <c r="C87" s="528"/>
      <c r="D87" s="528"/>
      <c r="E87" s="528"/>
    </row>
    <row r="88" spans="1:5" x14ac:dyDescent="0.25">
      <c r="A88" s="526">
        <v>1700</v>
      </c>
      <c r="B88" s="527" t="s">
        <v>1811</v>
      </c>
      <c r="C88" s="528"/>
      <c r="D88" s="528"/>
      <c r="E88" s="528"/>
    </row>
    <row r="89" spans="1:5" x14ac:dyDescent="0.25">
      <c r="A89" s="524">
        <v>2000</v>
      </c>
      <c r="B89" s="524" t="s">
        <v>1878</v>
      </c>
      <c r="C89" s="529">
        <f>C90+C91+C92+C93+C94+C95+C96+C97+C98</f>
        <v>0</v>
      </c>
      <c r="D89" s="529">
        <f>D90+D91+D92+D93+D94+D95+D96+D97+D98</f>
        <v>0</v>
      </c>
      <c r="E89" s="529">
        <f>E90+E91+E92+E93+E94+E95+E96+E97+E98</f>
        <v>0</v>
      </c>
    </row>
    <row r="90" spans="1:5" x14ac:dyDescent="0.25">
      <c r="A90" s="526">
        <v>2100</v>
      </c>
      <c r="B90" s="530" t="s">
        <v>1812</v>
      </c>
      <c r="C90" s="528"/>
      <c r="D90" s="528"/>
      <c r="E90" s="528"/>
    </row>
    <row r="91" spans="1:5" x14ac:dyDescent="0.25">
      <c r="A91" s="526">
        <v>2200</v>
      </c>
      <c r="B91" s="527" t="s">
        <v>1813</v>
      </c>
      <c r="C91" s="528"/>
      <c r="D91" s="528"/>
      <c r="E91" s="528"/>
    </row>
    <row r="92" spans="1:5" x14ac:dyDescent="0.25">
      <c r="A92" s="526">
        <v>2300</v>
      </c>
      <c r="B92" s="527" t="s">
        <v>1814</v>
      </c>
      <c r="C92" s="528"/>
      <c r="D92" s="528"/>
      <c r="E92" s="528"/>
    </row>
    <row r="93" spans="1:5" x14ac:dyDescent="0.25">
      <c r="A93" s="526">
        <v>2400</v>
      </c>
      <c r="B93" s="527" t="s">
        <v>1815</v>
      </c>
      <c r="C93" s="528"/>
      <c r="D93" s="528"/>
      <c r="E93" s="528"/>
    </row>
    <row r="94" spans="1:5" x14ac:dyDescent="0.25">
      <c r="A94" s="526">
        <v>2500</v>
      </c>
      <c r="B94" s="527" t="s">
        <v>1816</v>
      </c>
      <c r="C94" s="528"/>
      <c r="D94" s="528"/>
      <c r="E94" s="528"/>
    </row>
    <row r="95" spans="1:5" x14ac:dyDescent="0.25">
      <c r="A95" s="526">
        <v>2600</v>
      </c>
      <c r="B95" s="527" t="s">
        <v>1817</v>
      </c>
      <c r="C95" s="528"/>
      <c r="D95" s="528"/>
      <c r="E95" s="528"/>
    </row>
    <row r="96" spans="1:5" x14ac:dyDescent="0.25">
      <c r="A96" s="526">
        <v>2700</v>
      </c>
      <c r="B96" s="527" t="s">
        <v>1818</v>
      </c>
      <c r="C96" s="528"/>
      <c r="D96" s="528"/>
      <c r="E96" s="528"/>
    </row>
    <row r="97" spans="1:5" x14ac:dyDescent="0.25">
      <c r="A97" s="526">
        <v>2800</v>
      </c>
      <c r="B97" s="527" t="s">
        <v>1819</v>
      </c>
      <c r="C97" s="528"/>
      <c r="D97" s="528"/>
      <c r="E97" s="528"/>
    </row>
    <row r="98" spans="1:5" x14ac:dyDescent="0.25">
      <c r="A98" s="526">
        <v>2900</v>
      </c>
      <c r="B98" s="527" t="s">
        <v>1820</v>
      </c>
      <c r="C98" s="528"/>
      <c r="D98" s="528"/>
      <c r="E98" s="528"/>
    </row>
    <row r="99" spans="1:5" x14ac:dyDescent="0.25">
      <c r="A99" s="524">
        <v>3000</v>
      </c>
      <c r="B99" s="524" t="s">
        <v>1821</v>
      </c>
      <c r="C99" s="529">
        <f>C100+C101+C102+C103+C104+C105+C106+C107+C108</f>
        <v>0</v>
      </c>
      <c r="D99" s="529">
        <f>D100+D101+D102+D103+D104+D105+D106+D107+D108</f>
        <v>0</v>
      </c>
      <c r="E99" s="529">
        <f>E100+E101+E102+E103+E104+E105+E106+E107+E108</f>
        <v>0</v>
      </c>
    </row>
    <row r="100" spans="1:5" x14ac:dyDescent="0.25">
      <c r="A100" s="526">
        <v>3100</v>
      </c>
      <c r="B100" s="527" t="s">
        <v>1822</v>
      </c>
      <c r="C100" s="528"/>
      <c r="D100" s="528"/>
      <c r="E100" s="528"/>
    </row>
    <row r="101" spans="1:5" x14ac:dyDescent="0.25">
      <c r="A101" s="526">
        <v>3200</v>
      </c>
      <c r="B101" s="527" t="s">
        <v>1823</v>
      </c>
      <c r="C101" s="528"/>
      <c r="D101" s="528"/>
      <c r="E101" s="528"/>
    </row>
    <row r="102" spans="1:5" x14ac:dyDescent="0.25">
      <c r="A102" s="526">
        <v>3300</v>
      </c>
      <c r="B102" s="527" t="s">
        <v>1824</v>
      </c>
      <c r="C102" s="528"/>
      <c r="D102" s="528"/>
      <c r="E102" s="528"/>
    </row>
    <row r="103" spans="1:5" x14ac:dyDescent="0.25">
      <c r="A103" s="526">
        <v>3400</v>
      </c>
      <c r="B103" s="527" t="s">
        <v>1825</v>
      </c>
      <c r="C103" s="528"/>
      <c r="D103" s="528"/>
      <c r="E103" s="528"/>
    </row>
    <row r="104" spans="1:5" x14ac:dyDescent="0.25">
      <c r="A104" s="526">
        <v>3500</v>
      </c>
      <c r="B104" s="530" t="s">
        <v>1826</v>
      </c>
      <c r="C104" s="528"/>
      <c r="D104" s="528"/>
      <c r="E104" s="528"/>
    </row>
    <row r="105" spans="1:5" x14ac:dyDescent="0.25">
      <c r="A105" s="526">
        <v>3600</v>
      </c>
      <c r="B105" s="527" t="s">
        <v>1827</v>
      </c>
      <c r="C105" s="528"/>
      <c r="D105" s="528"/>
      <c r="E105" s="528"/>
    </row>
    <row r="106" spans="1:5" x14ac:dyDescent="0.25">
      <c r="A106" s="526">
        <v>3700</v>
      </c>
      <c r="B106" s="527" t="s">
        <v>1828</v>
      </c>
      <c r="C106" s="528"/>
      <c r="D106" s="528"/>
      <c r="E106" s="528"/>
    </row>
    <row r="107" spans="1:5" x14ac:dyDescent="0.25">
      <c r="A107" s="526">
        <v>3800</v>
      </c>
      <c r="B107" s="527" t="s">
        <v>1829</v>
      </c>
      <c r="C107" s="528"/>
      <c r="D107" s="528"/>
      <c r="E107" s="528"/>
    </row>
    <row r="108" spans="1:5" x14ac:dyDescent="0.25">
      <c r="A108" s="526">
        <v>3900</v>
      </c>
      <c r="B108" s="527" t="s">
        <v>1830</v>
      </c>
      <c r="C108" s="528"/>
      <c r="D108" s="528"/>
      <c r="E108" s="528"/>
    </row>
    <row r="109" spans="1:5" x14ac:dyDescent="0.25">
      <c r="A109" s="524">
        <v>4000</v>
      </c>
      <c r="B109" s="531" t="s">
        <v>1831</v>
      </c>
      <c r="C109" s="529">
        <f>C110+C111+C112+C113+C114+C115+C116+C117+C118</f>
        <v>0</v>
      </c>
      <c r="D109" s="529">
        <f>D110+D111+D112+D113+D114+D115+D116+D117+D118</f>
        <v>0</v>
      </c>
      <c r="E109" s="529">
        <f>E110+E111+E112+E113+E114+E115+E116+E117+E118</f>
        <v>0</v>
      </c>
    </row>
    <row r="110" spans="1:5" x14ac:dyDescent="0.25">
      <c r="A110" s="526">
        <v>4100</v>
      </c>
      <c r="B110" s="527" t="s">
        <v>1832</v>
      </c>
      <c r="C110" s="528"/>
      <c r="D110" s="528"/>
      <c r="E110" s="528"/>
    </row>
    <row r="111" spans="1:5" x14ac:dyDescent="0.25">
      <c r="A111" s="526">
        <v>4200</v>
      </c>
      <c r="B111" s="527" t="s">
        <v>1833</v>
      </c>
      <c r="C111" s="528"/>
      <c r="D111" s="528"/>
      <c r="E111" s="528"/>
    </row>
    <row r="112" spans="1:5" x14ac:dyDescent="0.25">
      <c r="A112" s="526">
        <v>4300</v>
      </c>
      <c r="B112" s="527" t="s">
        <v>1834</v>
      </c>
      <c r="C112" s="528"/>
      <c r="D112" s="528"/>
      <c r="E112" s="528"/>
    </row>
    <row r="113" spans="1:5" x14ac:dyDescent="0.25">
      <c r="A113" s="526">
        <v>4400</v>
      </c>
      <c r="B113" s="527" t="s">
        <v>1835</v>
      </c>
      <c r="C113" s="528"/>
      <c r="D113" s="528"/>
      <c r="E113" s="528"/>
    </row>
    <row r="114" spans="1:5" x14ac:dyDescent="0.25">
      <c r="A114" s="526">
        <v>4500</v>
      </c>
      <c r="B114" s="527" t="s">
        <v>1836</v>
      </c>
      <c r="C114" s="528"/>
      <c r="D114" s="528"/>
      <c r="E114" s="528"/>
    </row>
    <row r="115" spans="1:5" x14ac:dyDescent="0.25">
      <c r="A115" s="526">
        <v>4600</v>
      </c>
      <c r="B115" s="527" t="s">
        <v>1837</v>
      </c>
      <c r="C115" s="528"/>
      <c r="D115" s="528"/>
      <c r="E115" s="528"/>
    </row>
    <row r="116" spans="1:5" x14ac:dyDescent="0.25">
      <c r="A116" s="526">
        <v>4700</v>
      </c>
      <c r="B116" s="527" t="s">
        <v>1838</v>
      </c>
      <c r="C116" s="528"/>
      <c r="D116" s="528"/>
      <c r="E116" s="528"/>
    </row>
    <row r="117" spans="1:5" x14ac:dyDescent="0.25">
      <c r="A117" s="526">
        <v>4800</v>
      </c>
      <c r="B117" s="527" t="s">
        <v>1839</v>
      </c>
      <c r="C117" s="528"/>
      <c r="D117" s="528"/>
      <c r="E117" s="528"/>
    </row>
    <row r="118" spans="1:5" x14ac:dyDescent="0.25">
      <c r="A118" s="526">
        <v>4900</v>
      </c>
      <c r="B118" s="527" t="s">
        <v>1840</v>
      </c>
      <c r="C118" s="528"/>
      <c r="D118" s="528"/>
      <c r="E118" s="528"/>
    </row>
    <row r="119" spans="1:5" x14ac:dyDescent="0.25">
      <c r="A119" s="524">
        <v>5000</v>
      </c>
      <c r="B119" s="531" t="s">
        <v>1841</v>
      </c>
      <c r="C119" s="532">
        <f>C120+C121+C122+C123+C124+C125+C126+C127+C128</f>
        <v>0</v>
      </c>
      <c r="D119" s="532">
        <f>D120+D121+D122+D123+D124+D125+D126+D127+D128</f>
        <v>0</v>
      </c>
      <c r="E119" s="532">
        <f>E120+E121+E122+E123+E124+E125+E126+E127+E128</f>
        <v>0</v>
      </c>
    </row>
    <row r="120" spans="1:5" x14ac:dyDescent="0.25">
      <c r="A120" s="526">
        <v>5100</v>
      </c>
      <c r="B120" s="527" t="s">
        <v>1842</v>
      </c>
      <c r="C120" s="528"/>
      <c r="D120" s="528"/>
      <c r="E120" s="528"/>
    </row>
    <row r="121" spans="1:5" x14ac:dyDescent="0.25">
      <c r="A121" s="526">
        <v>5200</v>
      </c>
      <c r="B121" s="527" t="s">
        <v>1843</v>
      </c>
      <c r="C121" s="528"/>
      <c r="D121" s="528"/>
      <c r="E121" s="528"/>
    </row>
    <row r="122" spans="1:5" x14ac:dyDescent="0.25">
      <c r="A122" s="526">
        <v>5300</v>
      </c>
      <c r="B122" s="527" t="s">
        <v>1844</v>
      </c>
      <c r="C122" s="528"/>
      <c r="D122" s="528"/>
      <c r="E122" s="528"/>
    </row>
    <row r="123" spans="1:5" x14ac:dyDescent="0.25">
      <c r="A123" s="526">
        <v>5400</v>
      </c>
      <c r="B123" s="527" t="s">
        <v>1845</v>
      </c>
      <c r="C123" s="528"/>
      <c r="D123" s="528"/>
      <c r="E123" s="528"/>
    </row>
    <row r="124" spans="1:5" x14ac:dyDescent="0.25">
      <c r="A124" s="526">
        <v>5500</v>
      </c>
      <c r="B124" s="527" t="s">
        <v>1846</v>
      </c>
      <c r="C124" s="528"/>
      <c r="D124" s="528"/>
      <c r="E124" s="528"/>
    </row>
    <row r="125" spans="1:5" x14ac:dyDescent="0.25">
      <c r="A125" s="526">
        <v>5600</v>
      </c>
      <c r="B125" s="527" t="s">
        <v>1847</v>
      </c>
      <c r="C125" s="528"/>
      <c r="D125" s="528"/>
      <c r="E125" s="528"/>
    </row>
    <row r="126" spans="1:5" x14ac:dyDescent="0.25">
      <c r="A126" s="526">
        <v>5700</v>
      </c>
      <c r="B126" s="527" t="s">
        <v>1848</v>
      </c>
      <c r="C126" s="528"/>
      <c r="D126" s="528"/>
      <c r="E126" s="528"/>
    </row>
    <row r="127" spans="1:5" x14ac:dyDescent="0.25">
      <c r="A127" s="526">
        <v>5800</v>
      </c>
      <c r="B127" s="527" t="s">
        <v>1849</v>
      </c>
      <c r="C127" s="528"/>
      <c r="D127" s="528"/>
      <c r="E127" s="528"/>
    </row>
    <row r="128" spans="1:5" x14ac:dyDescent="0.25">
      <c r="A128" s="526">
        <v>5900</v>
      </c>
      <c r="B128" s="527" t="s">
        <v>1850</v>
      </c>
      <c r="C128" s="528"/>
      <c r="D128" s="528"/>
      <c r="E128" s="528"/>
    </row>
    <row r="129" spans="1:5" x14ac:dyDescent="0.25">
      <c r="A129" s="524">
        <v>6000</v>
      </c>
      <c r="B129" s="524" t="s">
        <v>1851</v>
      </c>
      <c r="C129" s="532">
        <f>C130+C131+C132</f>
        <v>0</v>
      </c>
      <c r="D129" s="532">
        <f>D130+D131+D132</f>
        <v>0</v>
      </c>
      <c r="E129" s="532">
        <f>E130+E131+E132</f>
        <v>0</v>
      </c>
    </row>
    <row r="130" spans="1:5" x14ac:dyDescent="0.25">
      <c r="A130" s="526">
        <v>6100</v>
      </c>
      <c r="B130" s="527" t="s">
        <v>1852</v>
      </c>
      <c r="C130" s="528"/>
      <c r="D130" s="528"/>
      <c r="E130" s="528"/>
    </row>
    <row r="131" spans="1:5" x14ac:dyDescent="0.25">
      <c r="A131" s="526">
        <v>6200</v>
      </c>
      <c r="B131" s="527" t="s">
        <v>1853</v>
      </c>
      <c r="C131" s="528"/>
      <c r="D131" s="528"/>
      <c r="E131" s="528"/>
    </row>
    <row r="132" spans="1:5" x14ac:dyDescent="0.25">
      <c r="A132" s="526">
        <v>6300</v>
      </c>
      <c r="B132" s="527" t="s">
        <v>1854</v>
      </c>
      <c r="C132" s="528"/>
      <c r="D132" s="528"/>
      <c r="E132" s="528"/>
    </row>
    <row r="133" spans="1:5" x14ac:dyDescent="0.25">
      <c r="A133" s="524">
        <v>7000</v>
      </c>
      <c r="B133" s="531" t="s">
        <v>1879</v>
      </c>
      <c r="C133" s="529">
        <f>C134+C135+C136+C137+C138+C140+C141</f>
        <v>0</v>
      </c>
      <c r="D133" s="529">
        <f>D134+D135+D136+D137+D138+D140+D141</f>
        <v>0</v>
      </c>
      <c r="E133" s="529">
        <f>E134+E135+E136+E137+E138+E140+E141</f>
        <v>0</v>
      </c>
    </row>
    <row r="134" spans="1:5" x14ac:dyDescent="0.25">
      <c r="A134" s="526">
        <v>7100</v>
      </c>
      <c r="B134" s="527" t="s">
        <v>1856</v>
      </c>
      <c r="C134" s="528"/>
      <c r="D134" s="528"/>
      <c r="E134" s="528"/>
    </row>
    <row r="135" spans="1:5" x14ac:dyDescent="0.25">
      <c r="A135" s="526">
        <v>7200</v>
      </c>
      <c r="B135" s="527" t="s">
        <v>1857</v>
      </c>
      <c r="C135" s="528"/>
      <c r="D135" s="528"/>
      <c r="E135" s="528"/>
    </row>
    <row r="136" spans="1:5" x14ac:dyDescent="0.25">
      <c r="A136" s="526">
        <v>7300</v>
      </c>
      <c r="B136" s="527" t="s">
        <v>1858</v>
      </c>
      <c r="C136" s="528"/>
      <c r="D136" s="528"/>
      <c r="E136" s="528"/>
    </row>
    <row r="137" spans="1:5" x14ac:dyDescent="0.25">
      <c r="A137" s="526">
        <v>7400</v>
      </c>
      <c r="B137" s="527" t="s">
        <v>1859</v>
      </c>
      <c r="C137" s="528"/>
      <c r="D137" s="528"/>
      <c r="E137" s="528"/>
    </row>
    <row r="138" spans="1:5" x14ac:dyDescent="0.25">
      <c r="A138" s="526">
        <v>7500</v>
      </c>
      <c r="B138" s="527" t="s">
        <v>1860</v>
      </c>
      <c r="C138" s="528"/>
      <c r="D138" s="528"/>
      <c r="E138" s="528"/>
    </row>
    <row r="139" spans="1:5" x14ac:dyDescent="0.25">
      <c r="A139" s="526"/>
      <c r="B139" s="527" t="s">
        <v>1880</v>
      </c>
      <c r="C139" s="528"/>
      <c r="D139" s="528"/>
      <c r="E139" s="528"/>
    </row>
    <row r="140" spans="1:5" x14ac:dyDescent="0.25">
      <c r="A140" s="526">
        <v>7600</v>
      </c>
      <c r="B140" s="527" t="s">
        <v>1862</v>
      </c>
      <c r="C140" s="528"/>
      <c r="D140" s="528"/>
      <c r="E140" s="528"/>
    </row>
    <row r="141" spans="1:5" x14ac:dyDescent="0.25">
      <c r="A141" s="526">
        <v>7900</v>
      </c>
      <c r="B141" s="527" t="s">
        <v>1863</v>
      </c>
      <c r="C141" s="528"/>
      <c r="D141" s="528"/>
      <c r="E141" s="528"/>
    </row>
    <row r="142" spans="1:5" x14ac:dyDescent="0.25">
      <c r="A142" s="524">
        <v>8000</v>
      </c>
      <c r="B142" s="524" t="s">
        <v>1864</v>
      </c>
      <c r="C142" s="529">
        <f>C143+C144+C145</f>
        <v>0</v>
      </c>
      <c r="D142" s="529">
        <f>D143+D144+D145</f>
        <v>0</v>
      </c>
      <c r="E142" s="529">
        <f>E143+E144+E145</f>
        <v>0</v>
      </c>
    </row>
    <row r="143" spans="1:5" x14ac:dyDescent="0.25">
      <c r="A143" s="526">
        <v>8100</v>
      </c>
      <c r="B143" s="527" t="s">
        <v>1865</v>
      </c>
      <c r="C143" s="528"/>
      <c r="D143" s="528"/>
      <c r="E143" s="528"/>
    </row>
    <row r="144" spans="1:5" x14ac:dyDescent="0.25">
      <c r="A144" s="526">
        <v>8300</v>
      </c>
      <c r="B144" s="527" t="s">
        <v>1866</v>
      </c>
      <c r="C144" s="528"/>
      <c r="D144" s="528"/>
      <c r="E144" s="528"/>
    </row>
    <row r="145" spans="1:5" x14ac:dyDescent="0.25">
      <c r="A145" s="526">
        <v>8500</v>
      </c>
      <c r="B145" s="527" t="s">
        <v>1867</v>
      </c>
      <c r="C145" s="528"/>
      <c r="D145" s="528"/>
      <c r="E145" s="528"/>
    </row>
    <row r="146" spans="1:5" x14ac:dyDescent="0.25">
      <c r="A146" s="524">
        <v>9000</v>
      </c>
      <c r="B146" s="524" t="s">
        <v>1868</v>
      </c>
      <c r="C146" s="529">
        <f>C147+C148+C149+C150+C151+C152+C153</f>
        <v>0</v>
      </c>
      <c r="D146" s="529">
        <f>D147+D148+D149+D150+D151+D152+D153</f>
        <v>0</v>
      </c>
      <c r="E146" s="529">
        <f>E147+E148+E149+E150+E151+E152+E153</f>
        <v>0</v>
      </c>
    </row>
    <row r="147" spans="1:5" x14ac:dyDescent="0.25">
      <c r="A147" s="526">
        <v>9100</v>
      </c>
      <c r="B147" s="527" t="s">
        <v>1869</v>
      </c>
      <c r="C147" s="528"/>
      <c r="D147" s="528"/>
      <c r="E147" s="528"/>
    </row>
    <row r="148" spans="1:5" x14ac:dyDescent="0.25">
      <c r="A148" s="526">
        <v>9200</v>
      </c>
      <c r="B148" s="527" t="s">
        <v>1870</v>
      </c>
      <c r="C148" s="528"/>
      <c r="D148" s="528"/>
      <c r="E148" s="528"/>
    </row>
    <row r="149" spans="1:5" x14ac:dyDescent="0.25">
      <c r="A149" s="526">
        <v>9300</v>
      </c>
      <c r="B149" s="527" t="s">
        <v>1871</v>
      </c>
      <c r="C149" s="528"/>
      <c r="D149" s="528"/>
      <c r="E149" s="528"/>
    </row>
    <row r="150" spans="1:5" x14ac:dyDescent="0.25">
      <c r="A150" s="526">
        <v>9400</v>
      </c>
      <c r="B150" s="527" t="s">
        <v>1872</v>
      </c>
      <c r="C150" s="528"/>
      <c r="D150" s="528"/>
      <c r="E150" s="528"/>
    </row>
    <row r="151" spans="1:5" x14ac:dyDescent="0.25">
      <c r="A151" s="526">
        <v>9500</v>
      </c>
      <c r="B151" s="527" t="s">
        <v>1873</v>
      </c>
      <c r="C151" s="528"/>
      <c r="D151" s="528"/>
      <c r="E151" s="528"/>
    </row>
    <row r="152" spans="1:5" x14ac:dyDescent="0.25">
      <c r="A152" s="526">
        <v>9600</v>
      </c>
      <c r="B152" s="527" t="s">
        <v>1874</v>
      </c>
      <c r="C152" s="528"/>
      <c r="D152" s="528"/>
      <c r="E152" s="528"/>
    </row>
    <row r="153" spans="1:5" x14ac:dyDescent="0.25">
      <c r="A153" s="526">
        <v>9900</v>
      </c>
      <c r="B153" s="527" t="s">
        <v>1875</v>
      </c>
      <c r="C153" s="528"/>
      <c r="D153" s="528"/>
      <c r="E153" s="528"/>
    </row>
    <row r="154" spans="1:5" ht="6" customHeight="1" x14ac:dyDescent="0.25">
      <c r="A154" s="526"/>
      <c r="B154" s="536"/>
      <c r="C154" s="528"/>
      <c r="D154" s="536"/>
      <c r="E154" s="536"/>
    </row>
    <row r="155" spans="1:5" x14ac:dyDescent="0.25">
      <c r="A155" s="521"/>
      <c r="B155" s="521" t="s">
        <v>1881</v>
      </c>
      <c r="C155" s="537">
        <f>+C80+C6</f>
        <v>0</v>
      </c>
      <c r="D155" s="537">
        <f>+D80+D6</f>
        <v>0</v>
      </c>
      <c r="E155" s="537">
        <f>+E80+E6</f>
        <v>0</v>
      </c>
    </row>
    <row r="157" spans="1:5" x14ac:dyDescent="0.25">
      <c r="A157" s="538" t="s">
        <v>1882</v>
      </c>
    </row>
  </sheetData>
  <mergeCells count="4">
    <mergeCell ref="A1:E1"/>
    <mergeCell ref="A2:E2"/>
    <mergeCell ref="A3:B4"/>
    <mergeCell ref="C3:E3"/>
  </mergeCells>
  <printOptions horizontalCentered="1"/>
  <pageMargins left="0.47244094488188981" right="0.35433070866141736" top="0.43307086614173229" bottom="0.59055118110236227" header="0.31496062992125984" footer="0.23622047244094491"/>
  <pageSetup scale="70" orientation="portrait" r:id="rId1"/>
  <headerFooter>
    <oddFooter>&amp;LEjercicio Fiscal 2018&amp;RPágina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E20" sqref="E20"/>
    </sheetView>
  </sheetViews>
  <sheetFormatPr baseColWidth="10" defaultRowHeight="15" x14ac:dyDescent="0.25"/>
  <cols>
    <col min="1" max="1" width="71.5703125" customWidth="1"/>
    <col min="2" max="4" width="19.42578125" customWidth="1"/>
  </cols>
  <sheetData>
    <row r="1" spans="1:4" ht="83.25" customHeight="1" x14ac:dyDescent="0.25">
      <c r="A1" s="835" t="s">
        <v>1883</v>
      </c>
      <c r="B1" s="836"/>
      <c r="C1" s="836"/>
      <c r="D1" s="837"/>
    </row>
    <row r="2" spans="1:4" ht="21.75" customHeight="1" x14ac:dyDescent="0.25">
      <c r="A2" s="838" t="str">
        <f>'Objetivos PMD'!$C$3</f>
        <v xml:space="preserve">Municipio:  JUANACATLAN  </v>
      </c>
      <c r="B2" s="839"/>
      <c r="C2" s="839"/>
      <c r="D2" s="840"/>
    </row>
    <row r="3" spans="1:4" ht="17.25" customHeight="1" x14ac:dyDescent="0.25">
      <c r="A3" s="846" t="s">
        <v>1799</v>
      </c>
      <c r="B3" s="845" t="s">
        <v>1800</v>
      </c>
      <c r="C3" s="845"/>
      <c r="D3" s="845"/>
    </row>
    <row r="4" spans="1:4" ht="31.5" x14ac:dyDescent="0.25">
      <c r="A4" s="847"/>
      <c r="B4" s="513" t="s">
        <v>1801</v>
      </c>
      <c r="C4" s="513" t="s">
        <v>1802</v>
      </c>
      <c r="D4" s="514" t="s">
        <v>1803</v>
      </c>
    </row>
    <row r="5" spans="1:4" s="1" customFormat="1" ht="5.25" customHeight="1" x14ac:dyDescent="0.25">
      <c r="A5" s="539"/>
      <c r="B5" s="517"/>
      <c r="C5" s="517"/>
      <c r="D5" s="518"/>
    </row>
    <row r="6" spans="1:4" x14ac:dyDescent="0.25">
      <c r="A6" s="521" t="s">
        <v>1804</v>
      </c>
      <c r="B6" s="522">
        <f>SUM(B7:B14)</f>
        <v>0</v>
      </c>
      <c r="C6" s="522">
        <f>SUM(C7:C14)</f>
        <v>0</v>
      </c>
      <c r="D6" s="522">
        <f>SUM(D7:D14)</f>
        <v>0</v>
      </c>
    </row>
    <row r="7" spans="1:4" x14ac:dyDescent="0.25">
      <c r="A7" s="527" t="s">
        <v>1884</v>
      </c>
      <c r="B7" s="540"/>
      <c r="C7" s="540"/>
      <c r="D7" s="540"/>
    </row>
    <row r="8" spans="1:4" x14ac:dyDescent="0.25">
      <c r="A8" s="527" t="s">
        <v>1885</v>
      </c>
      <c r="B8" s="540"/>
      <c r="C8" s="540"/>
      <c r="D8" s="540"/>
    </row>
    <row r="9" spans="1:4" x14ac:dyDescent="0.25">
      <c r="A9" s="527" t="s">
        <v>1886</v>
      </c>
      <c r="B9" s="540"/>
      <c r="C9" s="540"/>
      <c r="D9" s="540"/>
    </row>
    <row r="10" spans="1:4" x14ac:dyDescent="0.25">
      <c r="A10" s="527" t="s">
        <v>1887</v>
      </c>
      <c r="B10" s="540"/>
      <c r="C10" s="540"/>
      <c r="D10" s="540"/>
    </row>
    <row r="11" spans="1:4" x14ac:dyDescent="0.25">
      <c r="A11" s="527" t="s">
        <v>1888</v>
      </c>
      <c r="B11" s="540"/>
      <c r="C11" s="540"/>
      <c r="D11" s="540"/>
    </row>
    <row r="12" spans="1:4" x14ac:dyDescent="0.25">
      <c r="A12" s="527" t="s">
        <v>1889</v>
      </c>
      <c r="B12" s="540"/>
      <c r="C12" s="540"/>
      <c r="D12" s="540"/>
    </row>
    <row r="13" spans="1:4" x14ac:dyDescent="0.25">
      <c r="A13" s="527" t="s">
        <v>1890</v>
      </c>
      <c r="B13" s="540"/>
      <c r="C13" s="540"/>
      <c r="D13" s="540"/>
    </row>
    <row r="14" spans="1:4" x14ac:dyDescent="0.25">
      <c r="A14" s="527" t="s">
        <v>1891</v>
      </c>
      <c r="B14" s="540"/>
      <c r="C14" s="540"/>
      <c r="D14" s="540"/>
    </row>
    <row r="15" spans="1:4" x14ac:dyDescent="0.25">
      <c r="A15" s="536"/>
      <c r="B15" s="540"/>
      <c r="C15" s="540"/>
      <c r="D15" s="540"/>
    </row>
    <row r="16" spans="1:4" x14ac:dyDescent="0.25">
      <c r="A16" s="521" t="s">
        <v>1892</v>
      </c>
      <c r="B16" s="541">
        <f>SUM(B17:B24)</f>
        <v>0</v>
      </c>
      <c r="C16" s="541">
        <f>SUM(C17:C24)</f>
        <v>0</v>
      </c>
      <c r="D16" s="541">
        <f>SUM(D17:D24)</f>
        <v>0</v>
      </c>
    </row>
    <row r="17" spans="1:4" x14ac:dyDescent="0.25">
      <c r="A17" s="527" t="s">
        <v>1884</v>
      </c>
      <c r="B17" s="540"/>
      <c r="C17" s="540"/>
      <c r="D17" s="540"/>
    </row>
    <row r="18" spans="1:4" x14ac:dyDescent="0.25">
      <c r="A18" s="527" t="s">
        <v>1885</v>
      </c>
      <c r="B18" s="540"/>
      <c r="C18" s="540"/>
      <c r="D18" s="540"/>
    </row>
    <row r="19" spans="1:4" x14ac:dyDescent="0.25">
      <c r="A19" s="527" t="s">
        <v>1886</v>
      </c>
      <c r="B19" s="540"/>
      <c r="C19" s="540"/>
      <c r="D19" s="540"/>
    </row>
    <row r="20" spans="1:4" x14ac:dyDescent="0.25">
      <c r="A20" s="527" t="s">
        <v>1887</v>
      </c>
      <c r="B20" s="540"/>
      <c r="C20" s="540"/>
      <c r="D20" s="540"/>
    </row>
    <row r="21" spans="1:4" x14ac:dyDescent="0.25">
      <c r="A21" s="527" t="s">
        <v>1888</v>
      </c>
      <c r="B21" s="540"/>
      <c r="C21" s="540"/>
      <c r="D21" s="540"/>
    </row>
    <row r="22" spans="1:4" x14ac:dyDescent="0.25">
      <c r="A22" s="527" t="s">
        <v>1889</v>
      </c>
      <c r="B22" s="540"/>
      <c r="C22" s="540"/>
      <c r="D22" s="540"/>
    </row>
    <row r="23" spans="1:4" x14ac:dyDescent="0.25">
      <c r="A23" s="527" t="s">
        <v>1890</v>
      </c>
      <c r="B23" s="540"/>
      <c r="C23" s="540"/>
      <c r="D23" s="540"/>
    </row>
    <row r="24" spans="1:4" x14ac:dyDescent="0.25">
      <c r="A24" s="527" t="s">
        <v>1891</v>
      </c>
      <c r="B24" s="540"/>
      <c r="C24" s="540"/>
      <c r="D24" s="540"/>
    </row>
    <row r="25" spans="1:4" x14ac:dyDescent="0.25">
      <c r="A25" s="536"/>
      <c r="B25" s="540"/>
      <c r="C25" s="540"/>
      <c r="D25" s="540"/>
    </row>
    <row r="26" spans="1:4" ht="19.5" customHeight="1" x14ac:dyDescent="0.25">
      <c r="A26" s="521" t="s">
        <v>1893</v>
      </c>
      <c r="B26" s="541">
        <f>B6+B16</f>
        <v>0</v>
      </c>
      <c r="C26" s="541">
        <f>C6+C16</f>
        <v>0</v>
      </c>
      <c r="D26" s="541">
        <f>D6+D16</f>
        <v>0</v>
      </c>
    </row>
    <row r="28" spans="1:4" x14ac:dyDescent="0.25">
      <c r="A28" t="s">
        <v>1882</v>
      </c>
    </row>
  </sheetData>
  <mergeCells count="4">
    <mergeCell ref="A1:D1"/>
    <mergeCell ref="A2:D2"/>
    <mergeCell ref="A3:A4"/>
    <mergeCell ref="B3:D3"/>
  </mergeCells>
  <printOptions horizontalCentered="1"/>
  <pageMargins left="0.47244094488188981" right="0.35433070866141736" top="0.43307086614173229" bottom="0.59055118110236227" header="0.31496062992125984" footer="0.23622047244094491"/>
  <pageSetup scale="70" orientation="portrait" r:id="rId1"/>
  <headerFooter>
    <oddFooter>&amp;LEjercicio Fiscal 2018&amp;RPágina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activeCell="B17" sqref="B17"/>
    </sheetView>
  </sheetViews>
  <sheetFormatPr baseColWidth="10" defaultRowHeight="15" x14ac:dyDescent="0.25"/>
  <cols>
    <col min="1" max="1" width="7.85546875" customWidth="1"/>
    <col min="2" max="2" width="88" customWidth="1"/>
    <col min="3" max="5" width="18.140625" customWidth="1"/>
  </cols>
  <sheetData>
    <row r="1" spans="1:5" ht="92.25" customHeight="1" x14ac:dyDescent="0.25">
      <c r="A1" s="835" t="s">
        <v>1894</v>
      </c>
      <c r="B1" s="836"/>
      <c r="C1" s="836"/>
      <c r="D1" s="836"/>
      <c r="E1" s="837"/>
    </row>
    <row r="2" spans="1:5" ht="19.5" customHeight="1" x14ac:dyDescent="0.25">
      <c r="A2" s="838" t="str">
        <f>'Objetivos PMD'!$C$3</f>
        <v xml:space="preserve">Municipio:  JUANACATLAN  </v>
      </c>
      <c r="B2" s="839"/>
      <c r="C2" s="839"/>
      <c r="D2" s="839"/>
      <c r="E2" s="840"/>
    </row>
    <row r="3" spans="1:5" ht="15.75" customHeight="1" x14ac:dyDescent="0.25">
      <c r="A3" s="841" t="s">
        <v>1799</v>
      </c>
      <c r="B3" s="842"/>
      <c r="C3" s="845" t="s">
        <v>1800</v>
      </c>
      <c r="D3" s="845"/>
      <c r="E3" s="845"/>
    </row>
    <row r="4" spans="1:5" ht="31.5" x14ac:dyDescent="0.25">
      <c r="A4" s="843"/>
      <c r="B4" s="844"/>
      <c r="C4" s="513" t="s">
        <v>1801</v>
      </c>
      <c r="D4" s="513" t="s">
        <v>1802</v>
      </c>
      <c r="E4" s="514" t="s">
        <v>1803</v>
      </c>
    </row>
    <row r="5" spans="1:5" s="1" customFormat="1" ht="5.25" customHeight="1" x14ac:dyDescent="0.25">
      <c r="A5" s="515"/>
      <c r="B5" s="516"/>
      <c r="C5" s="517"/>
      <c r="D5" s="517"/>
      <c r="E5" s="518"/>
    </row>
    <row r="6" spans="1:5" ht="18.75" customHeight="1" x14ac:dyDescent="0.25">
      <c r="A6" s="542"/>
      <c r="B6" s="521" t="s">
        <v>1895</v>
      </c>
      <c r="C6" s="543">
        <f>C7+C16+C24+C34</f>
        <v>0</v>
      </c>
      <c r="D6" s="543">
        <f>D7+D16+D24+D34</f>
        <v>0</v>
      </c>
      <c r="E6" s="543">
        <f>E7+E16+E24+E34</f>
        <v>0</v>
      </c>
    </row>
    <row r="7" spans="1:5" x14ac:dyDescent="0.25">
      <c r="A7" s="544">
        <v>1</v>
      </c>
      <c r="B7" s="545" t="s">
        <v>1896</v>
      </c>
      <c r="C7" s="546">
        <f>SUM(C8:C15)</f>
        <v>0</v>
      </c>
      <c r="D7" s="546">
        <f>SUM(D8:D15)</f>
        <v>0</v>
      </c>
      <c r="E7" s="546">
        <f>SUM(E8:E15)</f>
        <v>0</v>
      </c>
    </row>
    <row r="8" spans="1:5" ht="16.5" customHeight="1" x14ac:dyDescent="0.25">
      <c r="A8" s="527">
        <v>1.1000000000000001</v>
      </c>
      <c r="B8" s="527" t="s">
        <v>1897</v>
      </c>
      <c r="C8" s="540"/>
      <c r="D8" s="540"/>
      <c r="E8" s="540"/>
    </row>
    <row r="9" spans="1:5" ht="16.5" customHeight="1" x14ac:dyDescent="0.25">
      <c r="A9" s="527">
        <v>1.2</v>
      </c>
      <c r="B9" s="527" t="s">
        <v>1898</v>
      </c>
      <c r="C9" s="540"/>
      <c r="D9" s="540"/>
      <c r="E9" s="540"/>
    </row>
    <row r="10" spans="1:5" ht="16.5" customHeight="1" x14ac:dyDescent="0.25">
      <c r="A10" s="527">
        <v>1.3</v>
      </c>
      <c r="B10" s="527" t="s">
        <v>1899</v>
      </c>
      <c r="C10" s="540"/>
      <c r="D10" s="540"/>
      <c r="E10" s="540"/>
    </row>
    <row r="11" spans="1:5" ht="16.5" customHeight="1" x14ac:dyDescent="0.25">
      <c r="A11" s="527">
        <v>1.4</v>
      </c>
      <c r="B11" s="527" t="s">
        <v>1900</v>
      </c>
      <c r="C11" s="540"/>
      <c r="D11" s="540"/>
      <c r="E11" s="540"/>
    </row>
    <row r="12" spans="1:5" ht="16.5" customHeight="1" x14ac:dyDescent="0.25">
      <c r="A12" s="527">
        <v>1.5</v>
      </c>
      <c r="B12" s="527" t="s">
        <v>1901</v>
      </c>
      <c r="C12" s="540"/>
      <c r="D12" s="540"/>
      <c r="E12" s="540"/>
    </row>
    <row r="13" spans="1:5" ht="16.5" customHeight="1" x14ac:dyDescent="0.25">
      <c r="A13" s="527">
        <v>1.6</v>
      </c>
      <c r="B13" s="527" t="s">
        <v>1902</v>
      </c>
      <c r="C13" s="540"/>
      <c r="D13" s="540"/>
      <c r="E13" s="540"/>
    </row>
    <row r="14" spans="1:5" ht="16.5" customHeight="1" x14ac:dyDescent="0.25">
      <c r="A14" s="527">
        <v>1.7</v>
      </c>
      <c r="B14" s="527" t="s">
        <v>1903</v>
      </c>
      <c r="C14" s="540"/>
      <c r="D14" s="540"/>
      <c r="E14" s="540"/>
    </row>
    <row r="15" spans="1:5" ht="16.5" customHeight="1" x14ac:dyDescent="0.25">
      <c r="A15" s="527">
        <v>1.8</v>
      </c>
      <c r="B15" s="527" t="s">
        <v>1830</v>
      </c>
      <c r="C15" s="540"/>
      <c r="D15" s="540"/>
      <c r="E15" s="540"/>
    </row>
    <row r="16" spans="1:5" x14ac:dyDescent="0.25">
      <c r="A16" s="544">
        <v>2</v>
      </c>
      <c r="B16" s="545" t="s">
        <v>1904</v>
      </c>
      <c r="C16" s="546">
        <f>SUM(C17:C23)</f>
        <v>0</v>
      </c>
      <c r="D16" s="546">
        <f>SUM(D17:D23)</f>
        <v>0</v>
      </c>
      <c r="E16" s="546">
        <f>SUM(E17:E23)</f>
        <v>0</v>
      </c>
    </row>
    <row r="17" spans="1:5" ht="17.25" customHeight="1" x14ac:dyDescent="0.25">
      <c r="A17" s="527">
        <v>2.1</v>
      </c>
      <c r="B17" s="527" t="s">
        <v>1905</v>
      </c>
      <c r="C17" s="540"/>
      <c r="D17" s="540"/>
      <c r="E17" s="540"/>
    </row>
    <row r="18" spans="1:5" ht="17.25" customHeight="1" x14ac:dyDescent="0.25">
      <c r="A18" s="527">
        <v>2.2000000000000002</v>
      </c>
      <c r="B18" s="527" t="s">
        <v>1906</v>
      </c>
      <c r="C18" s="540"/>
      <c r="D18" s="540"/>
      <c r="E18" s="540"/>
    </row>
    <row r="19" spans="1:5" ht="17.25" customHeight="1" x14ac:dyDescent="0.25">
      <c r="A19" s="527">
        <v>2.2999999999999998</v>
      </c>
      <c r="B19" s="527" t="s">
        <v>1907</v>
      </c>
      <c r="C19" s="540"/>
      <c r="D19" s="540"/>
      <c r="E19" s="540"/>
    </row>
    <row r="20" spans="1:5" ht="17.25" customHeight="1" x14ac:dyDescent="0.25">
      <c r="A20" s="527">
        <v>2.4</v>
      </c>
      <c r="B20" s="527" t="s">
        <v>1908</v>
      </c>
      <c r="C20" s="540"/>
      <c r="D20" s="540"/>
      <c r="E20" s="540"/>
    </row>
    <row r="21" spans="1:5" ht="17.25" customHeight="1" x14ac:dyDescent="0.25">
      <c r="A21" s="527">
        <v>2.5</v>
      </c>
      <c r="B21" s="527" t="s">
        <v>1909</v>
      </c>
      <c r="C21" s="540"/>
      <c r="D21" s="540"/>
      <c r="E21" s="540"/>
    </row>
    <row r="22" spans="1:5" ht="17.25" customHeight="1" x14ac:dyDescent="0.25">
      <c r="A22" s="527">
        <v>2.6</v>
      </c>
      <c r="B22" s="527" t="s">
        <v>1910</v>
      </c>
      <c r="C22" s="540"/>
      <c r="D22" s="540"/>
      <c r="E22" s="540"/>
    </row>
    <row r="23" spans="1:5" ht="17.25" customHeight="1" x14ac:dyDescent="0.25">
      <c r="A23" s="527">
        <v>2.7</v>
      </c>
      <c r="B23" s="527" t="s">
        <v>1911</v>
      </c>
      <c r="C23" s="540"/>
      <c r="D23" s="540"/>
      <c r="E23" s="540"/>
    </row>
    <row r="24" spans="1:5" x14ac:dyDescent="0.25">
      <c r="A24" s="544">
        <v>3</v>
      </c>
      <c r="B24" s="545" t="s">
        <v>1912</v>
      </c>
      <c r="C24" s="546">
        <f>SUM(C25:C33)</f>
        <v>0</v>
      </c>
      <c r="D24" s="546">
        <f>SUM(D25:D33)</f>
        <v>0</v>
      </c>
      <c r="E24" s="546">
        <f>SUM(E25:E33)</f>
        <v>0</v>
      </c>
    </row>
    <row r="25" spans="1:5" ht="17.25" customHeight="1" x14ac:dyDescent="0.25">
      <c r="A25" s="527">
        <v>3.1</v>
      </c>
      <c r="B25" s="527" t="s">
        <v>1913</v>
      </c>
      <c r="C25" s="540"/>
      <c r="D25" s="540"/>
      <c r="E25" s="540"/>
    </row>
    <row r="26" spans="1:5" ht="17.25" customHeight="1" x14ac:dyDescent="0.25">
      <c r="A26" s="527">
        <v>3.2</v>
      </c>
      <c r="B26" s="527" t="s">
        <v>1914</v>
      </c>
      <c r="C26" s="540"/>
      <c r="D26" s="540"/>
      <c r="E26" s="540"/>
    </row>
    <row r="27" spans="1:5" ht="17.25" customHeight="1" x14ac:dyDescent="0.25">
      <c r="A27" s="527">
        <v>3.3</v>
      </c>
      <c r="B27" s="527" t="s">
        <v>1915</v>
      </c>
      <c r="C27" s="540"/>
      <c r="D27" s="540"/>
      <c r="E27" s="540"/>
    </row>
    <row r="28" spans="1:5" ht="17.25" customHeight="1" x14ac:dyDescent="0.25">
      <c r="A28" s="527">
        <v>3.4</v>
      </c>
      <c r="B28" s="527" t="s">
        <v>1916</v>
      </c>
      <c r="C28" s="540"/>
      <c r="D28" s="540"/>
      <c r="E28" s="540"/>
    </row>
    <row r="29" spans="1:5" ht="17.25" customHeight="1" x14ac:dyDescent="0.25">
      <c r="A29" s="527">
        <v>3.5</v>
      </c>
      <c r="B29" s="527" t="s">
        <v>1917</v>
      </c>
      <c r="C29" s="540"/>
      <c r="D29" s="540"/>
      <c r="E29" s="540"/>
    </row>
    <row r="30" spans="1:5" ht="17.25" customHeight="1" x14ac:dyDescent="0.25">
      <c r="A30" s="527">
        <v>3.6</v>
      </c>
      <c r="B30" s="527" t="s">
        <v>1918</v>
      </c>
      <c r="C30" s="540"/>
      <c r="D30" s="540"/>
      <c r="E30" s="540"/>
    </row>
    <row r="31" spans="1:5" ht="17.25" customHeight="1" x14ac:dyDescent="0.25">
      <c r="A31" s="527">
        <v>3.7</v>
      </c>
      <c r="B31" s="527" t="s">
        <v>1919</v>
      </c>
      <c r="C31" s="540"/>
      <c r="D31" s="540"/>
      <c r="E31" s="540"/>
    </row>
    <row r="32" spans="1:5" ht="17.25" customHeight="1" x14ac:dyDescent="0.25">
      <c r="A32" s="527">
        <v>3.8</v>
      </c>
      <c r="B32" s="527" t="s">
        <v>1920</v>
      </c>
      <c r="C32" s="540"/>
      <c r="D32" s="540"/>
      <c r="E32" s="540"/>
    </row>
    <row r="33" spans="1:5" ht="17.25" customHeight="1" x14ac:dyDescent="0.25">
      <c r="A33" s="527">
        <v>3.9</v>
      </c>
      <c r="B33" s="527" t="s">
        <v>1921</v>
      </c>
      <c r="C33" s="540"/>
      <c r="D33" s="540"/>
      <c r="E33" s="540"/>
    </row>
    <row r="34" spans="1:5" x14ac:dyDescent="0.25">
      <c r="A34" s="544">
        <v>4</v>
      </c>
      <c r="B34" s="547" t="s">
        <v>1922</v>
      </c>
      <c r="C34" s="546">
        <f>SUM(C35:C38)</f>
        <v>0</v>
      </c>
      <c r="D34" s="546">
        <f>SUM(D35:D38)</f>
        <v>0</v>
      </c>
      <c r="E34" s="546">
        <f>SUM(E35:E38)</f>
        <v>0</v>
      </c>
    </row>
    <row r="35" spans="1:5" ht="16.5" customHeight="1" x14ac:dyDescent="0.25">
      <c r="A35" s="527">
        <v>4.0999999999999996</v>
      </c>
      <c r="B35" s="530" t="s">
        <v>1923</v>
      </c>
      <c r="C35" s="540"/>
      <c r="D35" s="540"/>
      <c r="E35" s="540"/>
    </row>
    <row r="36" spans="1:5" ht="16.5" customHeight="1" x14ac:dyDescent="0.25">
      <c r="A36" s="548">
        <v>4.2</v>
      </c>
      <c r="B36" s="530" t="s">
        <v>1924</v>
      </c>
      <c r="C36" s="540"/>
      <c r="D36" s="540"/>
      <c r="E36" s="540"/>
    </row>
    <row r="37" spans="1:5" ht="16.5" customHeight="1" x14ac:dyDescent="0.25">
      <c r="A37" s="527">
        <v>4.3</v>
      </c>
      <c r="B37" s="527" t="s">
        <v>1925</v>
      </c>
      <c r="C37" s="540"/>
      <c r="D37" s="540"/>
      <c r="E37" s="540"/>
    </row>
    <row r="38" spans="1:5" ht="16.5" customHeight="1" x14ac:dyDescent="0.25">
      <c r="A38" s="527">
        <v>4.4000000000000004</v>
      </c>
      <c r="B38" s="527" t="s">
        <v>1926</v>
      </c>
      <c r="C38" s="540"/>
      <c r="D38" s="540"/>
      <c r="E38" s="540"/>
    </row>
    <row r="39" spans="1:5" ht="19.5" customHeight="1" x14ac:dyDescent="0.25">
      <c r="A39" s="549"/>
      <c r="B39" s="521" t="s">
        <v>1876</v>
      </c>
      <c r="C39" s="541">
        <f>C40+C49+C57+C67</f>
        <v>0</v>
      </c>
      <c r="D39" s="541">
        <f>D40+D49+D57+D67</f>
        <v>0</v>
      </c>
      <c r="E39" s="541">
        <f>E40+E49+E57+E67</f>
        <v>0</v>
      </c>
    </row>
    <row r="40" spans="1:5" x14ac:dyDescent="0.25">
      <c r="A40" s="544">
        <v>1</v>
      </c>
      <c r="B40" s="545" t="s">
        <v>1896</v>
      </c>
      <c r="C40" s="546">
        <f>SUM(C41:C48)</f>
        <v>0</v>
      </c>
      <c r="D40" s="546">
        <f>SUM(D41:D48)</f>
        <v>0</v>
      </c>
      <c r="E40" s="546">
        <f>SUM(E41:E48)</f>
        <v>0</v>
      </c>
    </row>
    <row r="41" spans="1:5" ht="16.5" customHeight="1" x14ac:dyDescent="0.25">
      <c r="A41" s="527">
        <v>1.1000000000000001</v>
      </c>
      <c r="B41" s="527" t="s">
        <v>1897</v>
      </c>
      <c r="C41" s="540"/>
      <c r="D41" s="540"/>
      <c r="E41" s="540"/>
    </row>
    <row r="42" spans="1:5" ht="16.5" customHeight="1" x14ac:dyDescent="0.25">
      <c r="A42" s="527">
        <v>1.2</v>
      </c>
      <c r="B42" s="527" t="s">
        <v>1898</v>
      </c>
      <c r="C42" s="540"/>
      <c r="D42" s="540"/>
      <c r="E42" s="540"/>
    </row>
    <row r="43" spans="1:5" ht="16.5" customHeight="1" x14ac:dyDescent="0.25">
      <c r="A43" s="527">
        <v>1.3</v>
      </c>
      <c r="B43" s="527" t="s">
        <v>1899</v>
      </c>
      <c r="C43" s="540"/>
      <c r="D43" s="540"/>
      <c r="E43" s="540"/>
    </row>
    <row r="44" spans="1:5" ht="16.5" customHeight="1" x14ac:dyDescent="0.25">
      <c r="A44" s="527">
        <v>1.4</v>
      </c>
      <c r="B44" s="527" t="s">
        <v>1900</v>
      </c>
      <c r="C44" s="540"/>
      <c r="D44" s="540"/>
      <c r="E44" s="540"/>
    </row>
    <row r="45" spans="1:5" ht="16.5" customHeight="1" x14ac:dyDescent="0.25">
      <c r="A45" s="527">
        <v>1.5</v>
      </c>
      <c r="B45" s="527" t="s">
        <v>1901</v>
      </c>
      <c r="C45" s="540"/>
      <c r="D45" s="540"/>
      <c r="E45" s="540"/>
    </row>
    <row r="46" spans="1:5" ht="16.5" customHeight="1" x14ac:dyDescent="0.25">
      <c r="A46" s="527">
        <v>1.6</v>
      </c>
      <c r="B46" s="527" t="s">
        <v>1902</v>
      </c>
      <c r="C46" s="540"/>
      <c r="D46" s="540"/>
      <c r="E46" s="540"/>
    </row>
    <row r="47" spans="1:5" ht="16.5" customHeight="1" x14ac:dyDescent="0.25">
      <c r="A47" s="527">
        <v>1.7</v>
      </c>
      <c r="B47" s="527" t="s">
        <v>1903</v>
      </c>
      <c r="C47" s="540"/>
      <c r="D47" s="540"/>
      <c r="E47" s="540"/>
    </row>
    <row r="48" spans="1:5" ht="16.5" customHeight="1" x14ac:dyDescent="0.25">
      <c r="A48" s="527">
        <v>1.8</v>
      </c>
      <c r="B48" s="527" t="s">
        <v>1830</v>
      </c>
      <c r="C48" s="540"/>
      <c r="D48" s="540"/>
      <c r="E48" s="540"/>
    </row>
    <row r="49" spans="1:5" x14ac:dyDescent="0.25">
      <c r="A49" s="544">
        <v>2</v>
      </c>
      <c r="B49" s="545" t="s">
        <v>1904</v>
      </c>
      <c r="C49" s="546">
        <f>SUM(C50:C56)</f>
        <v>0</v>
      </c>
      <c r="D49" s="546">
        <f>SUM(D50:D56)</f>
        <v>0</v>
      </c>
      <c r="E49" s="546">
        <f>SUM(E50:E56)</f>
        <v>0</v>
      </c>
    </row>
    <row r="50" spans="1:5" ht="18" customHeight="1" x14ac:dyDescent="0.25">
      <c r="A50" s="527">
        <v>2.1</v>
      </c>
      <c r="B50" s="527" t="s">
        <v>1905</v>
      </c>
      <c r="C50" s="540"/>
      <c r="D50" s="540"/>
      <c r="E50" s="540"/>
    </row>
    <row r="51" spans="1:5" ht="18" customHeight="1" x14ac:dyDescent="0.25">
      <c r="A51" s="527">
        <v>2.2000000000000002</v>
      </c>
      <c r="B51" s="527" t="s">
        <v>1906</v>
      </c>
      <c r="C51" s="540"/>
      <c r="D51" s="540"/>
      <c r="E51" s="540"/>
    </row>
    <row r="52" spans="1:5" ht="18" customHeight="1" x14ac:dyDescent="0.25">
      <c r="A52" s="527">
        <v>2.2999999999999998</v>
      </c>
      <c r="B52" s="527" t="s">
        <v>1907</v>
      </c>
      <c r="C52" s="540"/>
      <c r="D52" s="540"/>
      <c r="E52" s="540"/>
    </row>
    <row r="53" spans="1:5" ht="18" customHeight="1" x14ac:dyDescent="0.25">
      <c r="A53" s="527">
        <v>2.4</v>
      </c>
      <c r="B53" s="527" t="s">
        <v>1908</v>
      </c>
      <c r="C53" s="540"/>
      <c r="D53" s="540"/>
      <c r="E53" s="540"/>
    </row>
    <row r="54" spans="1:5" ht="18" customHeight="1" x14ac:dyDescent="0.25">
      <c r="A54" s="527">
        <v>2.5</v>
      </c>
      <c r="B54" s="527" t="s">
        <v>1909</v>
      </c>
      <c r="C54" s="540"/>
      <c r="D54" s="540"/>
      <c r="E54" s="540"/>
    </row>
    <row r="55" spans="1:5" ht="18" customHeight="1" x14ac:dyDescent="0.25">
      <c r="A55" s="527">
        <v>2.6</v>
      </c>
      <c r="B55" s="527" t="s">
        <v>1910</v>
      </c>
      <c r="C55" s="540"/>
      <c r="D55" s="540"/>
      <c r="E55" s="540"/>
    </row>
    <row r="56" spans="1:5" ht="18" customHeight="1" x14ac:dyDescent="0.25">
      <c r="A56" s="527">
        <v>2.7</v>
      </c>
      <c r="B56" s="527" t="s">
        <v>1911</v>
      </c>
      <c r="C56" s="540"/>
      <c r="D56" s="540"/>
      <c r="E56" s="540"/>
    </row>
    <row r="57" spans="1:5" x14ac:dyDescent="0.25">
      <c r="A57" s="544">
        <v>3</v>
      </c>
      <c r="B57" s="545" t="s">
        <v>1912</v>
      </c>
      <c r="C57" s="546">
        <f>SUM(C58:C66)</f>
        <v>0</v>
      </c>
      <c r="D57" s="546">
        <f>SUM(D58:D66)</f>
        <v>0</v>
      </c>
      <c r="E57" s="546">
        <f>SUM(E58:E66)</f>
        <v>0</v>
      </c>
    </row>
    <row r="58" spans="1:5" ht="18" customHeight="1" x14ac:dyDescent="0.25">
      <c r="A58" s="527">
        <v>3.1</v>
      </c>
      <c r="B58" s="527" t="s">
        <v>1913</v>
      </c>
      <c r="C58" s="540"/>
      <c r="D58" s="540"/>
      <c r="E58" s="540"/>
    </row>
    <row r="59" spans="1:5" ht="18" customHeight="1" x14ac:dyDescent="0.25">
      <c r="A59" s="527">
        <v>3.2</v>
      </c>
      <c r="B59" s="527" t="s">
        <v>1914</v>
      </c>
      <c r="C59" s="540"/>
      <c r="D59" s="540"/>
      <c r="E59" s="540"/>
    </row>
    <row r="60" spans="1:5" ht="18" customHeight="1" x14ac:dyDescent="0.25">
      <c r="A60" s="527">
        <v>3.3</v>
      </c>
      <c r="B60" s="527" t="s">
        <v>1915</v>
      </c>
      <c r="C60" s="540"/>
      <c r="D60" s="540"/>
      <c r="E60" s="540"/>
    </row>
    <row r="61" spans="1:5" ht="18" customHeight="1" x14ac:dyDescent="0.25">
      <c r="A61" s="527">
        <v>3.4</v>
      </c>
      <c r="B61" s="527" t="s">
        <v>1916</v>
      </c>
      <c r="C61" s="540"/>
      <c r="D61" s="540"/>
      <c r="E61" s="540"/>
    </row>
    <row r="62" spans="1:5" ht="18" customHeight="1" x14ac:dyDescent="0.25">
      <c r="A62" s="527">
        <v>3.5</v>
      </c>
      <c r="B62" s="527" t="s">
        <v>1917</v>
      </c>
      <c r="C62" s="540"/>
      <c r="D62" s="540"/>
      <c r="E62" s="540"/>
    </row>
    <row r="63" spans="1:5" ht="18" customHeight="1" x14ac:dyDescent="0.25">
      <c r="A63" s="527">
        <v>3.6</v>
      </c>
      <c r="B63" s="527" t="s">
        <v>1918</v>
      </c>
      <c r="C63" s="540"/>
      <c r="D63" s="540"/>
      <c r="E63" s="540"/>
    </row>
    <row r="64" spans="1:5" ht="18" customHeight="1" x14ac:dyDescent="0.25">
      <c r="A64" s="527">
        <v>3.7</v>
      </c>
      <c r="B64" s="527" t="s">
        <v>1919</v>
      </c>
      <c r="C64" s="540"/>
      <c r="D64" s="540"/>
      <c r="E64" s="540"/>
    </row>
    <row r="65" spans="1:5" ht="18" customHeight="1" x14ac:dyDescent="0.25">
      <c r="A65" s="527">
        <v>3.8</v>
      </c>
      <c r="B65" s="527" t="s">
        <v>1920</v>
      </c>
      <c r="C65" s="540"/>
      <c r="D65" s="540"/>
      <c r="E65" s="540"/>
    </row>
    <row r="66" spans="1:5" ht="18" customHeight="1" x14ac:dyDescent="0.25">
      <c r="A66" s="527">
        <v>3.9</v>
      </c>
      <c r="B66" s="527" t="s">
        <v>1921</v>
      </c>
      <c r="C66" s="540"/>
      <c r="D66" s="540"/>
      <c r="E66" s="540"/>
    </row>
    <row r="67" spans="1:5" x14ac:dyDescent="0.25">
      <c r="A67" s="544">
        <v>4</v>
      </c>
      <c r="B67" s="547" t="s">
        <v>1927</v>
      </c>
      <c r="C67" s="546">
        <f>SUM(C68:C71)</f>
        <v>0</v>
      </c>
      <c r="D67" s="546">
        <f>SUM(D68:D71)</f>
        <v>0</v>
      </c>
      <c r="E67" s="546">
        <f>SUM(E68:E71)</f>
        <v>0</v>
      </c>
    </row>
    <row r="68" spans="1:5" ht="19.5" customHeight="1" x14ac:dyDescent="0.25">
      <c r="A68" s="548">
        <v>4.0999999999999996</v>
      </c>
      <c r="B68" s="530" t="s">
        <v>1923</v>
      </c>
      <c r="C68" s="540"/>
      <c r="D68" s="540"/>
      <c r="E68" s="540"/>
    </row>
    <row r="69" spans="1:5" ht="19.5" customHeight="1" x14ac:dyDescent="0.25">
      <c r="A69" s="527">
        <v>4.2</v>
      </c>
      <c r="B69" s="530" t="s">
        <v>1928</v>
      </c>
      <c r="C69" s="540"/>
      <c r="D69" s="540"/>
      <c r="E69" s="540"/>
    </row>
    <row r="70" spans="1:5" ht="19.5" customHeight="1" x14ac:dyDescent="0.25">
      <c r="A70" s="527">
        <v>4.3</v>
      </c>
      <c r="B70" s="527" t="s">
        <v>1925</v>
      </c>
      <c r="C70" s="540"/>
      <c r="D70" s="540"/>
      <c r="E70" s="540"/>
    </row>
    <row r="71" spans="1:5" ht="19.5" customHeight="1" x14ac:dyDescent="0.25">
      <c r="A71" s="527">
        <v>4.4000000000000004</v>
      </c>
      <c r="B71" s="527" t="s">
        <v>1926</v>
      </c>
      <c r="C71" s="540"/>
      <c r="D71" s="540"/>
      <c r="E71" s="540"/>
    </row>
    <row r="72" spans="1:5" x14ac:dyDescent="0.25">
      <c r="A72" s="527"/>
      <c r="B72" s="527"/>
      <c r="C72" s="540"/>
      <c r="D72" s="540"/>
      <c r="E72" s="540"/>
    </row>
    <row r="73" spans="1:5" ht="17.25" customHeight="1" x14ac:dyDescent="0.25">
      <c r="A73" s="542"/>
      <c r="B73" s="521" t="s">
        <v>1881</v>
      </c>
      <c r="C73" s="543">
        <f>C6+C39</f>
        <v>0</v>
      </c>
      <c r="D73" s="543">
        <f>D6+D39</f>
        <v>0</v>
      </c>
      <c r="E73" s="543">
        <f>E6+E39</f>
        <v>0</v>
      </c>
    </row>
    <row r="75" spans="1:5" x14ac:dyDescent="0.25">
      <c r="A75" s="538" t="s">
        <v>1882</v>
      </c>
    </row>
  </sheetData>
  <mergeCells count="4">
    <mergeCell ref="A1:E1"/>
    <mergeCell ref="A2:E2"/>
    <mergeCell ref="A3:B4"/>
    <mergeCell ref="C3:E3"/>
  </mergeCells>
  <printOptions horizontalCentered="1"/>
  <pageMargins left="0.47244094488188981" right="0.35433070866141736" top="0.55118110236220474" bottom="0.59055118110236227" header="0.31496062992125984" footer="0.23622047244094491"/>
  <pageSetup scale="65" orientation="portrait" r:id="rId1"/>
  <headerFooter>
    <oddFooter>&amp;LEjercicio Fiscal 2018&amp;RPágina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13" workbookViewId="0">
      <selection activeCell="C14" sqref="C14"/>
    </sheetView>
  </sheetViews>
  <sheetFormatPr baseColWidth="10" defaultRowHeight="15" x14ac:dyDescent="0.25"/>
  <cols>
    <col min="1" max="1" width="71.5703125" customWidth="1"/>
    <col min="2" max="4" width="19.42578125" customWidth="1"/>
  </cols>
  <sheetData>
    <row r="1" spans="1:4" ht="83.25" customHeight="1" x14ac:dyDescent="0.25">
      <c r="A1" s="835" t="s">
        <v>1929</v>
      </c>
      <c r="B1" s="836"/>
      <c r="C1" s="836"/>
      <c r="D1" s="837"/>
    </row>
    <row r="2" spans="1:4" ht="21.75" customHeight="1" x14ac:dyDescent="0.25">
      <c r="A2" s="838" t="str">
        <f>'Objetivos PMD'!$C$3</f>
        <v xml:space="preserve">Municipio:  JUANACATLAN  </v>
      </c>
      <c r="B2" s="839"/>
      <c r="C2" s="839"/>
      <c r="D2" s="840"/>
    </row>
    <row r="3" spans="1:4" ht="17.25" customHeight="1" x14ac:dyDescent="0.25">
      <c r="A3" s="846" t="s">
        <v>1799</v>
      </c>
      <c r="B3" s="845" t="s">
        <v>1800</v>
      </c>
      <c r="C3" s="845"/>
      <c r="D3" s="845"/>
    </row>
    <row r="4" spans="1:4" ht="31.5" x14ac:dyDescent="0.25">
      <c r="A4" s="847"/>
      <c r="B4" s="513" t="s">
        <v>1801</v>
      </c>
      <c r="C4" s="513" t="s">
        <v>1802</v>
      </c>
      <c r="D4" s="514" t="s">
        <v>1803</v>
      </c>
    </row>
    <row r="5" spans="1:4" s="1" customFormat="1" ht="4.5" customHeight="1" x14ac:dyDescent="0.25">
      <c r="A5" s="539"/>
      <c r="B5" s="517"/>
      <c r="C5" s="517"/>
      <c r="D5" s="518"/>
    </row>
    <row r="6" spans="1:4" x14ac:dyDescent="0.25">
      <c r="A6" s="521" t="s">
        <v>1895</v>
      </c>
      <c r="B6" s="541">
        <f>B7+B8+B9+B12+B13+B16</f>
        <v>0</v>
      </c>
      <c r="C6" s="541">
        <f>C7+C8+C9+C12+C13+C16</f>
        <v>0</v>
      </c>
      <c r="D6" s="541">
        <f>D7+D8+D9+D12+D13+D16</f>
        <v>0</v>
      </c>
    </row>
    <row r="7" spans="1:4" x14ac:dyDescent="0.25">
      <c r="A7" s="536" t="s">
        <v>1930</v>
      </c>
      <c r="B7" s="540"/>
      <c r="C7" s="540"/>
      <c r="D7" s="540"/>
    </row>
    <row r="8" spans="1:4" x14ac:dyDescent="0.25">
      <c r="A8" s="536" t="s">
        <v>1931</v>
      </c>
      <c r="B8" s="540"/>
      <c r="C8" s="540"/>
      <c r="D8" s="540"/>
    </row>
    <row r="9" spans="1:4" x14ac:dyDescent="0.25">
      <c r="A9" s="550" t="s">
        <v>1932</v>
      </c>
      <c r="B9" s="546">
        <f>B10+B11</f>
        <v>0</v>
      </c>
      <c r="C9" s="546">
        <f>C10+C11</f>
        <v>0</v>
      </c>
      <c r="D9" s="546">
        <f>D10+D11</f>
        <v>0</v>
      </c>
    </row>
    <row r="10" spans="1:4" x14ac:dyDescent="0.25">
      <c r="A10" s="527" t="s">
        <v>1933</v>
      </c>
      <c r="B10" s="540"/>
      <c r="C10" s="540"/>
      <c r="D10" s="540"/>
    </row>
    <row r="11" spans="1:4" x14ac:dyDescent="0.25">
      <c r="A11" s="527" t="s">
        <v>1934</v>
      </c>
      <c r="B11" s="540"/>
      <c r="C11" s="540"/>
      <c r="D11" s="540"/>
    </row>
    <row r="12" spans="1:4" x14ac:dyDescent="0.25">
      <c r="A12" s="536" t="s">
        <v>1935</v>
      </c>
      <c r="B12" s="540"/>
      <c r="C12" s="540"/>
      <c r="D12" s="540"/>
    </row>
    <row r="13" spans="1:4" ht="30" x14ac:dyDescent="0.25">
      <c r="A13" s="551" t="s">
        <v>1936</v>
      </c>
      <c r="B13" s="546">
        <f>B14+B15</f>
        <v>0</v>
      </c>
      <c r="C13" s="546">
        <f>C14+C15</f>
        <v>0</v>
      </c>
      <c r="D13" s="546">
        <f>D14+D15</f>
        <v>0</v>
      </c>
    </row>
    <row r="14" spans="1:4" x14ac:dyDescent="0.25">
      <c r="A14" s="527" t="s">
        <v>1937</v>
      </c>
      <c r="B14" s="540"/>
      <c r="C14" s="540"/>
      <c r="D14" s="540"/>
    </row>
    <row r="15" spans="1:4" x14ac:dyDescent="0.25">
      <c r="A15" s="527" t="s">
        <v>1938</v>
      </c>
      <c r="B15" s="540"/>
      <c r="C15" s="540"/>
      <c r="D15" s="540"/>
    </row>
    <row r="16" spans="1:4" x14ac:dyDescent="0.25">
      <c r="A16" s="536" t="s">
        <v>1939</v>
      </c>
      <c r="B16" s="540"/>
      <c r="C16" s="540"/>
      <c r="D16" s="540"/>
    </row>
    <row r="17" spans="1:4" x14ac:dyDescent="0.25">
      <c r="A17" s="536"/>
      <c r="B17" s="540"/>
      <c r="C17" s="540"/>
      <c r="D17" s="540"/>
    </row>
    <row r="18" spans="1:4" x14ac:dyDescent="0.25">
      <c r="A18" s="521" t="s">
        <v>1876</v>
      </c>
      <c r="B18" s="541">
        <f>B19+B20+B21+B24+B25+B28</f>
        <v>0</v>
      </c>
      <c r="C18" s="541">
        <f>C19+C20+C21+C24+C25+C28</f>
        <v>0</v>
      </c>
      <c r="D18" s="541">
        <f>D19+D20+D21+D24+D25+D28</f>
        <v>0</v>
      </c>
    </row>
    <row r="19" spans="1:4" x14ac:dyDescent="0.25">
      <c r="A19" s="536" t="s">
        <v>1940</v>
      </c>
      <c r="B19" s="540"/>
      <c r="C19" s="540"/>
      <c r="D19" s="540"/>
    </row>
    <row r="20" spans="1:4" x14ac:dyDescent="0.25">
      <c r="A20" s="536" t="s">
        <v>1941</v>
      </c>
      <c r="B20" s="540"/>
      <c r="C20" s="540"/>
      <c r="D20" s="540"/>
    </row>
    <row r="21" spans="1:4" x14ac:dyDescent="0.25">
      <c r="A21" s="550" t="s">
        <v>1942</v>
      </c>
      <c r="B21" s="546">
        <f>B22+B23</f>
        <v>0</v>
      </c>
      <c r="C21" s="546">
        <f>C22+C23</f>
        <v>0</v>
      </c>
      <c r="D21" s="546">
        <f>D22+D23</f>
        <v>0</v>
      </c>
    </row>
    <row r="22" spans="1:4" x14ac:dyDescent="0.25">
      <c r="A22" s="527" t="s">
        <v>1933</v>
      </c>
      <c r="B22" s="540"/>
      <c r="C22" s="540"/>
      <c r="D22" s="540"/>
    </row>
    <row r="23" spans="1:4" x14ac:dyDescent="0.25">
      <c r="A23" s="527" t="s">
        <v>1934</v>
      </c>
      <c r="B23" s="540"/>
      <c r="C23" s="540"/>
      <c r="D23" s="540"/>
    </row>
    <row r="24" spans="1:4" x14ac:dyDescent="0.25">
      <c r="A24" s="552" t="s">
        <v>1935</v>
      </c>
      <c r="B24" s="553"/>
      <c r="C24" s="553"/>
      <c r="D24" s="553"/>
    </row>
    <row r="25" spans="1:4" ht="30" x14ac:dyDescent="0.25">
      <c r="A25" s="551" t="s">
        <v>1943</v>
      </c>
      <c r="B25" s="546">
        <f>B26+B27</f>
        <v>0</v>
      </c>
      <c r="C25" s="546">
        <f>C26+C27</f>
        <v>0</v>
      </c>
      <c r="D25" s="546">
        <f>D26+D27</f>
        <v>0</v>
      </c>
    </row>
    <row r="26" spans="1:4" ht="19.5" customHeight="1" x14ac:dyDescent="0.25">
      <c r="A26" s="527" t="s">
        <v>1937</v>
      </c>
      <c r="B26" s="540"/>
      <c r="C26" s="540"/>
      <c r="D26" s="540"/>
    </row>
    <row r="27" spans="1:4" x14ac:dyDescent="0.25">
      <c r="A27" s="527" t="s">
        <v>1938</v>
      </c>
      <c r="B27" s="540"/>
      <c r="C27" s="540"/>
      <c r="D27" s="540"/>
    </row>
    <row r="28" spans="1:4" x14ac:dyDescent="0.25">
      <c r="A28" s="536" t="s">
        <v>1939</v>
      </c>
      <c r="B28" s="540"/>
      <c r="C28" s="540"/>
      <c r="D28" s="540"/>
    </row>
    <row r="29" spans="1:4" x14ac:dyDescent="0.25">
      <c r="A29" s="554" t="s">
        <v>1944</v>
      </c>
      <c r="B29" s="541">
        <f>B6+B18</f>
        <v>0</v>
      </c>
      <c r="C29" s="541">
        <f>C6+C18</f>
        <v>0</v>
      </c>
      <c r="D29" s="541">
        <f>D6+D18</f>
        <v>0</v>
      </c>
    </row>
    <row r="31" spans="1:4" x14ac:dyDescent="0.25">
      <c r="A31" t="s">
        <v>1882</v>
      </c>
    </row>
  </sheetData>
  <mergeCells count="4">
    <mergeCell ref="A1:D1"/>
    <mergeCell ref="A2:D2"/>
    <mergeCell ref="A3:A4"/>
    <mergeCell ref="B3:D3"/>
  </mergeCells>
  <printOptions horizontalCentered="1"/>
  <pageMargins left="0.47244094488188981" right="0.35433070866141736" top="0.43307086614173229" bottom="0.59055118110236227" header="0.31496062992125984" footer="0.23622047244094491"/>
  <pageSetup scale="70" orientation="portrait" r:id="rId1"/>
  <headerFooter>
    <oddFooter>&amp;LEjercicio Fiscal 2018&amp;RPágina  &amp;P de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T423"/>
  <sheetViews>
    <sheetView showGridLines="0" zoomScaleNormal="100" workbookViewId="0">
      <selection activeCell="MZ10" sqref="MZ10"/>
    </sheetView>
  </sheetViews>
  <sheetFormatPr baseColWidth="10" defaultColWidth="0.28515625" defaultRowHeight="15" customHeight="1" zeroHeight="1" x14ac:dyDescent="0.25"/>
  <cols>
    <col min="1" max="1" width="9.42578125" style="39" customWidth="1"/>
    <col min="2" max="2" width="6.140625" style="39" customWidth="1"/>
    <col min="3" max="3" width="56.42578125" style="39" customWidth="1"/>
    <col min="4" max="4" width="31.42578125" style="34" customWidth="1"/>
    <col min="5" max="5" width="0.28515625" customWidth="1"/>
    <col min="6" max="14" width="0" hidden="1" customWidth="1"/>
    <col min="15" max="254" width="11.42578125" hidden="1" customWidth="1"/>
    <col min="255" max="255" width="0.85546875" customWidth="1"/>
  </cols>
  <sheetData>
    <row r="1" spans="1:5" s="186" customFormat="1" ht="27" customHeight="1" x14ac:dyDescent="0.25">
      <c r="A1" s="855" t="s">
        <v>1791</v>
      </c>
      <c r="B1" s="856"/>
      <c r="C1" s="856"/>
      <c r="D1" s="857"/>
    </row>
    <row r="2" spans="1:5" s="110" customFormat="1" ht="24" customHeight="1" x14ac:dyDescent="0.25">
      <c r="A2" s="852" t="str">
        <f>'Objetivos PMD'!$C$3</f>
        <v xml:space="preserve">Municipio:  JUANACATLAN  </v>
      </c>
      <c r="B2" s="853"/>
      <c r="C2" s="853"/>
      <c r="D2" s="854"/>
    </row>
    <row r="3" spans="1:5" s="110" customFormat="1" ht="6.75" customHeight="1" x14ac:dyDescent="0.25">
      <c r="A3" s="176"/>
      <c r="D3" s="189"/>
    </row>
    <row r="4" spans="1:5" s="178" customFormat="1" ht="15.75" x14ac:dyDescent="0.25">
      <c r="A4" s="848" t="s">
        <v>759</v>
      </c>
      <c r="B4" s="850" t="s">
        <v>760</v>
      </c>
      <c r="C4" s="850" t="s">
        <v>761</v>
      </c>
      <c r="D4" s="442" t="s">
        <v>1307</v>
      </c>
      <c r="E4" s="177"/>
    </row>
    <row r="5" spans="1:5" s="180" customFormat="1" ht="15.75" x14ac:dyDescent="0.25">
      <c r="A5" s="849"/>
      <c r="B5" s="851"/>
      <c r="C5" s="851"/>
      <c r="D5" s="443" t="s">
        <v>345</v>
      </c>
      <c r="E5" s="179"/>
    </row>
    <row r="6" spans="1:5" s="183" customFormat="1" ht="25.5" customHeight="1" x14ac:dyDescent="0.25">
      <c r="A6" s="181" t="s">
        <v>762</v>
      </c>
      <c r="B6" s="173">
        <v>0</v>
      </c>
      <c r="C6" s="174" t="s">
        <v>763</v>
      </c>
      <c r="D6" s="187">
        <v>0</v>
      </c>
      <c r="E6" s="182"/>
    </row>
    <row r="7" spans="1:5" s="183" customFormat="1" ht="25.5" customHeight="1" x14ac:dyDescent="0.25">
      <c r="A7" s="181" t="s">
        <v>764</v>
      </c>
      <c r="B7" s="173">
        <v>0</v>
      </c>
      <c r="C7" s="174" t="s">
        <v>765</v>
      </c>
      <c r="D7" s="188">
        <v>0</v>
      </c>
      <c r="E7" s="182"/>
    </row>
    <row r="8" spans="1:5" s="183" customFormat="1" ht="25.5" customHeight="1" x14ac:dyDescent="0.25">
      <c r="A8" s="181" t="s">
        <v>766</v>
      </c>
      <c r="B8" s="173">
        <v>0</v>
      </c>
      <c r="C8" s="174" t="s">
        <v>767</v>
      </c>
      <c r="D8" s="188">
        <v>0</v>
      </c>
      <c r="E8" s="182"/>
    </row>
    <row r="9" spans="1:5" s="183" customFormat="1" ht="25.5" customHeight="1" x14ac:dyDescent="0.25">
      <c r="A9" s="181" t="s">
        <v>768</v>
      </c>
      <c r="B9" s="173">
        <v>1</v>
      </c>
      <c r="C9" s="174" t="s">
        <v>769</v>
      </c>
      <c r="D9" s="188">
        <v>0</v>
      </c>
      <c r="E9" s="182"/>
    </row>
    <row r="10" spans="1:5" s="183" customFormat="1" ht="25.5" customHeight="1" x14ac:dyDescent="0.25">
      <c r="A10" s="181" t="s">
        <v>768</v>
      </c>
      <c r="B10" s="173">
        <v>2</v>
      </c>
      <c r="C10" s="174" t="s">
        <v>1308</v>
      </c>
      <c r="D10" s="188">
        <v>0</v>
      </c>
      <c r="E10" s="182"/>
    </row>
    <row r="11" spans="1:5" s="183" customFormat="1" ht="25.5" customHeight="1" x14ac:dyDescent="0.25">
      <c r="A11" s="181" t="s">
        <v>768</v>
      </c>
      <c r="B11" s="173">
        <v>3</v>
      </c>
      <c r="C11" s="174" t="s">
        <v>1309</v>
      </c>
      <c r="D11" s="188">
        <v>0</v>
      </c>
      <c r="E11" s="182"/>
    </row>
    <row r="12" spans="1:5" s="183" customFormat="1" ht="25.5" customHeight="1" x14ac:dyDescent="0.25">
      <c r="A12" s="181" t="s">
        <v>768</v>
      </c>
      <c r="B12" s="173">
        <v>4</v>
      </c>
      <c r="C12" s="174" t="s">
        <v>1310</v>
      </c>
      <c r="D12" s="188">
        <v>0</v>
      </c>
      <c r="E12" s="182"/>
    </row>
    <row r="13" spans="1:5" s="183" customFormat="1" ht="25.5" customHeight="1" x14ac:dyDescent="0.25">
      <c r="A13" s="181" t="s">
        <v>768</v>
      </c>
      <c r="B13" s="173">
        <v>5</v>
      </c>
      <c r="C13" s="174" t="s">
        <v>1311</v>
      </c>
      <c r="D13" s="188">
        <v>0</v>
      </c>
      <c r="E13" s="182"/>
    </row>
    <row r="14" spans="1:5" s="183" customFormat="1" ht="25.5" customHeight="1" x14ac:dyDescent="0.25">
      <c r="A14" s="181" t="s">
        <v>768</v>
      </c>
      <c r="B14" s="173">
        <v>6</v>
      </c>
      <c r="C14" s="174" t="s">
        <v>1312</v>
      </c>
      <c r="D14" s="188">
        <v>0</v>
      </c>
      <c r="E14" s="182"/>
    </row>
    <row r="15" spans="1:5" s="183" customFormat="1" ht="25.5" customHeight="1" x14ac:dyDescent="0.25">
      <c r="A15" s="181" t="s">
        <v>768</v>
      </c>
      <c r="B15" s="173">
        <v>7</v>
      </c>
      <c r="C15" s="174" t="s">
        <v>1313</v>
      </c>
      <c r="D15" s="188">
        <v>0</v>
      </c>
      <c r="E15" s="182"/>
    </row>
    <row r="16" spans="1:5" s="183" customFormat="1" ht="25.5" customHeight="1" x14ac:dyDescent="0.25">
      <c r="A16" s="181" t="s">
        <v>768</v>
      </c>
      <c r="B16" s="173">
        <v>8</v>
      </c>
      <c r="C16" s="174" t="s">
        <v>1314</v>
      </c>
      <c r="D16" s="188">
        <v>0</v>
      </c>
      <c r="E16" s="182"/>
    </row>
    <row r="17" spans="1:5" s="183" customFormat="1" ht="25.5" customHeight="1" x14ac:dyDescent="0.25">
      <c r="A17" s="181" t="s">
        <v>768</v>
      </c>
      <c r="B17" s="173">
        <v>9</v>
      </c>
      <c r="C17" s="175" t="s">
        <v>1315</v>
      </c>
      <c r="D17" s="188">
        <v>0</v>
      </c>
      <c r="E17" s="182"/>
    </row>
    <row r="18" spans="1:5" s="183" customFormat="1" ht="25.5" customHeight="1" x14ac:dyDescent="0.25">
      <c r="A18" s="181" t="s">
        <v>768</v>
      </c>
      <c r="B18" s="173">
        <v>10</v>
      </c>
      <c r="C18" s="174" t="s">
        <v>1316</v>
      </c>
      <c r="D18" s="188">
        <v>0</v>
      </c>
      <c r="E18" s="182"/>
    </row>
    <row r="19" spans="1:5" s="183" customFormat="1" ht="25.5" customHeight="1" x14ac:dyDescent="0.25">
      <c r="A19" s="181" t="s">
        <v>768</v>
      </c>
      <c r="B19" s="173">
        <v>11</v>
      </c>
      <c r="C19" s="174" t="s">
        <v>1317</v>
      </c>
      <c r="D19" s="188">
        <v>0</v>
      </c>
      <c r="E19" s="182"/>
    </row>
    <row r="20" spans="1:5" s="183" customFormat="1" ht="25.5" customHeight="1" x14ac:dyDescent="0.25">
      <c r="A20" s="181" t="s">
        <v>768</v>
      </c>
      <c r="B20" s="173">
        <v>12</v>
      </c>
      <c r="C20" s="174" t="s">
        <v>1318</v>
      </c>
      <c r="D20" s="188">
        <v>0</v>
      </c>
      <c r="E20" s="182"/>
    </row>
    <row r="21" spans="1:5" s="183" customFormat="1" ht="25.5" customHeight="1" x14ac:dyDescent="0.25">
      <c r="A21" s="181" t="s">
        <v>768</v>
      </c>
      <c r="B21" s="173">
        <v>13</v>
      </c>
      <c r="C21" s="174" t="s">
        <v>1319</v>
      </c>
      <c r="D21" s="188">
        <v>0</v>
      </c>
      <c r="E21" s="182"/>
    </row>
    <row r="22" spans="1:5" s="183" customFormat="1" ht="25.5" customHeight="1" x14ac:dyDescent="0.25">
      <c r="A22" s="181" t="s">
        <v>768</v>
      </c>
      <c r="B22" s="173">
        <v>14</v>
      </c>
      <c r="C22" s="174" t="s">
        <v>1320</v>
      </c>
      <c r="D22" s="188">
        <v>0</v>
      </c>
      <c r="E22" s="182"/>
    </row>
    <row r="23" spans="1:5" s="183" customFormat="1" ht="25.5" customHeight="1" x14ac:dyDescent="0.25">
      <c r="A23" s="181" t="s">
        <v>768</v>
      </c>
      <c r="B23" s="173">
        <v>15</v>
      </c>
      <c r="C23" s="174" t="s">
        <v>1321</v>
      </c>
      <c r="D23" s="188">
        <v>0</v>
      </c>
      <c r="E23" s="182"/>
    </row>
    <row r="24" spans="1:5" s="183" customFormat="1" ht="25.5" customHeight="1" x14ac:dyDescent="0.25">
      <c r="A24" s="181" t="s">
        <v>768</v>
      </c>
      <c r="B24" s="173">
        <v>16</v>
      </c>
      <c r="C24" s="174" t="s">
        <v>1322</v>
      </c>
      <c r="D24" s="188">
        <v>0</v>
      </c>
      <c r="E24" s="182"/>
    </row>
    <row r="25" spans="1:5" s="183" customFormat="1" ht="25.5" customHeight="1" x14ac:dyDescent="0.25">
      <c r="A25" s="181" t="s">
        <v>768</v>
      </c>
      <c r="B25" s="173">
        <v>17</v>
      </c>
      <c r="C25" s="174" t="s">
        <v>1323</v>
      </c>
      <c r="D25" s="188">
        <v>0</v>
      </c>
      <c r="E25" s="182"/>
    </row>
    <row r="26" spans="1:5" s="183" customFormat="1" ht="25.5" customHeight="1" x14ac:dyDescent="0.25">
      <c r="A26" s="181" t="s">
        <v>768</v>
      </c>
      <c r="B26" s="173">
        <v>18</v>
      </c>
      <c r="C26" s="174" t="s">
        <v>1324</v>
      </c>
      <c r="D26" s="187">
        <v>0</v>
      </c>
      <c r="E26" s="182"/>
    </row>
    <row r="27" spans="1:5" s="183" customFormat="1" ht="25.5" customHeight="1" x14ac:dyDescent="0.25">
      <c r="A27" s="181" t="s">
        <v>768</v>
      </c>
      <c r="B27" s="173">
        <v>19</v>
      </c>
      <c r="C27" s="174" t="s">
        <v>1325</v>
      </c>
      <c r="D27" s="187">
        <v>0</v>
      </c>
      <c r="E27" s="182"/>
    </row>
    <row r="28" spans="1:5" s="183" customFormat="1" ht="25.5" customHeight="1" x14ac:dyDescent="0.25">
      <c r="A28" s="181"/>
      <c r="B28" s="173"/>
      <c r="C28" s="174"/>
      <c r="D28" s="187">
        <v>0</v>
      </c>
      <c r="E28" s="182"/>
    </row>
    <row r="29" spans="1:5" s="183" customFormat="1" ht="25.5" customHeight="1" x14ac:dyDescent="0.25">
      <c r="A29" s="181"/>
      <c r="B29" s="173"/>
      <c r="C29" s="174"/>
      <c r="D29" s="187">
        <v>0</v>
      </c>
      <c r="E29" s="182"/>
    </row>
    <row r="30" spans="1:5" s="183" customFormat="1" ht="25.5" customHeight="1" x14ac:dyDescent="0.25">
      <c r="A30" s="181"/>
      <c r="B30" s="173"/>
      <c r="C30" s="174"/>
      <c r="D30" s="187">
        <v>0</v>
      </c>
      <c r="E30" s="182"/>
    </row>
    <row r="31" spans="1:5" s="183" customFormat="1" ht="25.5" customHeight="1" x14ac:dyDescent="0.25">
      <c r="A31" s="181"/>
      <c r="B31" s="173"/>
      <c r="C31" s="174"/>
      <c r="D31" s="187">
        <v>0</v>
      </c>
      <c r="E31" s="182"/>
    </row>
    <row r="32" spans="1:5" s="183" customFormat="1" ht="25.5" customHeight="1" x14ac:dyDescent="0.25">
      <c r="A32" s="181"/>
      <c r="B32" s="173"/>
      <c r="C32" s="174"/>
      <c r="D32" s="187">
        <v>0</v>
      </c>
      <c r="E32" s="182"/>
    </row>
    <row r="33" spans="1:5" s="183" customFormat="1" ht="25.5" customHeight="1" x14ac:dyDescent="0.25">
      <c r="A33" s="181"/>
      <c r="B33" s="173"/>
      <c r="C33" s="174"/>
      <c r="D33" s="187">
        <v>0</v>
      </c>
      <c r="E33" s="182"/>
    </row>
    <row r="34" spans="1:5" s="183" customFormat="1" ht="25.5" customHeight="1" x14ac:dyDescent="0.25">
      <c r="A34" s="181"/>
      <c r="B34" s="173"/>
      <c r="C34" s="174"/>
      <c r="D34" s="187">
        <v>0</v>
      </c>
      <c r="E34" s="182"/>
    </row>
    <row r="35" spans="1:5" s="185" customFormat="1" ht="25.5" customHeight="1" thickBot="1" x14ac:dyDescent="0.3">
      <c r="A35" s="444"/>
      <c r="B35" s="445"/>
      <c r="C35" s="446" t="s">
        <v>1</v>
      </c>
      <c r="D35" s="447">
        <f>SUM(D6:D34)</f>
        <v>0</v>
      </c>
      <c r="E35" s="184"/>
    </row>
    <row r="36" spans="1:5" ht="3" customHeight="1" x14ac:dyDescent="0.25">
      <c r="A36" s="36"/>
      <c r="B36" s="36"/>
      <c r="C36" s="37"/>
    </row>
    <row r="37" spans="1:5" ht="25.5" hidden="1" customHeight="1" x14ac:dyDescent="0.25">
      <c r="A37" s="36"/>
      <c r="B37" s="36"/>
      <c r="C37" s="37"/>
    </row>
    <row r="38" spans="1:5" ht="25.5" hidden="1" customHeight="1" x14ac:dyDescent="0.25">
      <c r="A38" s="36"/>
      <c r="B38" s="36"/>
      <c r="C38" s="37"/>
    </row>
    <row r="39" spans="1:5" ht="25.5" hidden="1" customHeight="1" x14ac:dyDescent="0.25">
      <c r="A39" s="36"/>
      <c r="B39" s="36"/>
      <c r="C39" s="37"/>
    </row>
    <row r="40" spans="1:5" ht="25.5" hidden="1" customHeight="1" x14ac:dyDescent="0.25">
      <c r="A40" s="36"/>
      <c r="B40" s="36"/>
      <c r="C40" s="37"/>
    </row>
    <row r="41" spans="1:5" s="34" customFormat="1" ht="25.5" hidden="1" customHeight="1" x14ac:dyDescent="0.25">
      <c r="A41" s="36"/>
      <c r="B41" s="36"/>
      <c r="C41" s="37"/>
    </row>
    <row r="42" spans="1:5" s="34" customFormat="1" ht="25.5" hidden="1" customHeight="1" x14ac:dyDescent="0.25">
      <c r="A42" s="36"/>
      <c r="B42" s="36"/>
      <c r="C42" s="37"/>
    </row>
    <row r="43" spans="1:5" s="34" customFormat="1" ht="25.5" hidden="1" customHeight="1" x14ac:dyDescent="0.25">
      <c r="A43" s="36"/>
      <c r="B43" s="36"/>
      <c r="C43" s="37"/>
    </row>
    <row r="44" spans="1:5" s="34" customFormat="1" ht="25.5" hidden="1" customHeight="1" x14ac:dyDescent="0.25">
      <c r="A44" s="36"/>
      <c r="B44" s="36"/>
      <c r="C44" s="38"/>
    </row>
    <row r="45" spans="1:5" s="34" customFormat="1" ht="25.5" hidden="1" customHeight="1" x14ac:dyDescent="0.25">
      <c r="A45" s="36"/>
      <c r="B45" s="36"/>
      <c r="C45" s="37"/>
    </row>
    <row r="46" spans="1:5" s="34" customFormat="1" ht="25.5" hidden="1" customHeight="1" x14ac:dyDescent="0.25">
      <c r="A46" s="36"/>
      <c r="B46" s="36"/>
      <c r="C46" s="37"/>
    </row>
    <row r="47" spans="1:5" s="34" customFormat="1" ht="25.5" hidden="1" customHeight="1" x14ac:dyDescent="0.25">
      <c r="A47" s="36"/>
      <c r="B47" s="36"/>
      <c r="C47" s="37"/>
    </row>
    <row r="48" spans="1:5" s="34" customFormat="1" ht="25.5" hidden="1" customHeight="1" x14ac:dyDescent="0.25">
      <c r="A48" s="36"/>
      <c r="B48" s="36"/>
      <c r="C48" s="38"/>
    </row>
    <row r="49" spans="1:3" s="34" customFormat="1" ht="25.5" hidden="1" customHeight="1" x14ac:dyDescent="0.25">
      <c r="A49" s="36"/>
      <c r="B49" s="36"/>
      <c r="C49" s="37"/>
    </row>
    <row r="50" spans="1:3" s="34" customFormat="1" ht="25.5" hidden="1" customHeight="1" x14ac:dyDescent="0.25">
      <c r="A50" s="36"/>
      <c r="B50" s="36"/>
      <c r="C50" s="37"/>
    </row>
    <row r="51" spans="1:3" s="34" customFormat="1" ht="25.5" hidden="1" customHeight="1" x14ac:dyDescent="0.25">
      <c r="A51" s="36"/>
      <c r="B51" s="36"/>
      <c r="C51" s="37"/>
    </row>
    <row r="52" spans="1:3" s="34" customFormat="1" ht="25.5" hidden="1" customHeight="1" x14ac:dyDescent="0.25">
      <c r="A52" s="36"/>
      <c r="B52" s="36"/>
      <c r="C52" s="37"/>
    </row>
    <row r="53" spans="1:3" s="34" customFormat="1" ht="25.5" hidden="1" customHeight="1" x14ac:dyDescent="0.25">
      <c r="A53" s="36"/>
      <c r="B53" s="36"/>
      <c r="C53" s="37"/>
    </row>
    <row r="54" spans="1:3" s="34" customFormat="1" ht="25.5" hidden="1" customHeight="1" x14ac:dyDescent="0.25">
      <c r="A54" s="36"/>
      <c r="B54" s="36"/>
      <c r="C54" s="37"/>
    </row>
    <row r="55" spans="1:3" s="34" customFormat="1" ht="25.5" hidden="1" customHeight="1" x14ac:dyDescent="0.25">
      <c r="A55" s="36"/>
      <c r="B55" s="36"/>
      <c r="C55" s="37"/>
    </row>
    <row r="56" spans="1:3" s="34" customFormat="1" ht="25.5" hidden="1" customHeight="1" x14ac:dyDescent="0.25">
      <c r="A56" s="36"/>
      <c r="B56" s="36"/>
      <c r="C56" s="37"/>
    </row>
    <row r="57" spans="1:3" s="34" customFormat="1" ht="25.5" hidden="1" customHeight="1" x14ac:dyDescent="0.25">
      <c r="A57" s="36"/>
      <c r="B57" s="36"/>
      <c r="C57" s="37"/>
    </row>
    <row r="58" spans="1:3" s="34" customFormat="1" ht="25.5" hidden="1" customHeight="1" x14ac:dyDescent="0.25">
      <c r="A58" s="36"/>
      <c r="B58" s="36"/>
      <c r="C58" s="38"/>
    </row>
    <row r="59" spans="1:3" s="34" customFormat="1" ht="25.5" hidden="1" customHeight="1" x14ac:dyDescent="0.25">
      <c r="A59" s="36"/>
      <c r="B59" s="36"/>
      <c r="C59" s="37"/>
    </row>
    <row r="60" spans="1:3" s="34" customFormat="1" ht="25.5" hidden="1" customHeight="1" x14ac:dyDescent="0.25">
      <c r="A60" s="36"/>
      <c r="B60" s="36"/>
      <c r="C60" s="37"/>
    </row>
    <row r="61" spans="1:3" s="34" customFormat="1" ht="25.5" hidden="1" customHeight="1" x14ac:dyDescent="0.25">
      <c r="A61" s="36"/>
      <c r="B61" s="36"/>
      <c r="C61" s="37"/>
    </row>
    <row r="62" spans="1:3" s="34" customFormat="1" ht="25.5" hidden="1" customHeight="1" x14ac:dyDescent="0.25">
      <c r="A62" s="36"/>
      <c r="B62" s="36"/>
      <c r="C62" s="37"/>
    </row>
    <row r="63" spans="1:3" s="34" customFormat="1" ht="25.5" hidden="1" customHeight="1" x14ac:dyDescent="0.25">
      <c r="A63" s="36"/>
      <c r="B63" s="36"/>
      <c r="C63" s="37"/>
    </row>
    <row r="64" spans="1:3" s="34" customFormat="1" ht="25.5" hidden="1" customHeight="1" x14ac:dyDescent="0.25">
      <c r="A64" s="36"/>
      <c r="B64" s="36"/>
      <c r="C64" s="37"/>
    </row>
    <row r="65" spans="1:3" s="34" customFormat="1" ht="25.5" hidden="1" customHeight="1" x14ac:dyDescent="0.25">
      <c r="A65" s="36"/>
      <c r="B65" s="36"/>
      <c r="C65" s="37"/>
    </row>
    <row r="66" spans="1:3" s="34" customFormat="1" ht="25.5" hidden="1" customHeight="1" x14ac:dyDescent="0.25">
      <c r="A66" s="36"/>
      <c r="B66" s="36"/>
      <c r="C66" s="37"/>
    </row>
    <row r="67" spans="1:3" s="34" customFormat="1" ht="25.5" hidden="1" customHeight="1" x14ac:dyDescent="0.25">
      <c r="A67" s="36"/>
      <c r="B67" s="36"/>
      <c r="C67" s="37"/>
    </row>
    <row r="68" spans="1:3" s="34" customFormat="1" ht="25.5" hidden="1" customHeight="1" x14ac:dyDescent="0.25">
      <c r="A68" s="36"/>
      <c r="B68" s="36"/>
      <c r="C68" s="38"/>
    </row>
    <row r="69" spans="1:3" s="34" customFormat="1" ht="25.5" hidden="1" customHeight="1" x14ac:dyDescent="0.25">
      <c r="A69" s="36"/>
      <c r="B69" s="36"/>
      <c r="C69" s="37"/>
    </row>
    <row r="70" spans="1:3" s="34" customFormat="1" ht="25.5" hidden="1" customHeight="1" x14ac:dyDescent="0.25">
      <c r="A70" s="36"/>
      <c r="B70" s="36"/>
      <c r="C70" s="37"/>
    </row>
    <row r="71" spans="1:3" s="34" customFormat="1" ht="25.5" hidden="1" customHeight="1" x14ac:dyDescent="0.25">
      <c r="A71" s="36"/>
      <c r="B71" s="36"/>
      <c r="C71" s="37"/>
    </row>
    <row r="72" spans="1:3" s="34" customFormat="1" ht="25.5" hidden="1" customHeight="1" x14ac:dyDescent="0.25">
      <c r="A72" s="36"/>
      <c r="B72" s="36"/>
      <c r="C72" s="37"/>
    </row>
    <row r="73" spans="1:3" s="34" customFormat="1" ht="25.5" hidden="1" customHeight="1" x14ac:dyDescent="0.25">
      <c r="A73" s="36"/>
      <c r="B73" s="36"/>
      <c r="C73" s="37"/>
    </row>
    <row r="74" spans="1:3" s="34" customFormat="1" ht="25.5" hidden="1" customHeight="1" x14ac:dyDescent="0.25">
      <c r="A74" s="36"/>
      <c r="B74" s="36"/>
      <c r="C74" s="37"/>
    </row>
    <row r="75" spans="1:3" s="34" customFormat="1" ht="25.5" hidden="1" customHeight="1" x14ac:dyDescent="0.25">
      <c r="A75" s="36"/>
      <c r="B75" s="36"/>
      <c r="C75" s="37"/>
    </row>
    <row r="76" spans="1:3" s="34" customFormat="1" ht="25.5" hidden="1" customHeight="1" x14ac:dyDescent="0.25">
      <c r="A76" s="36"/>
      <c r="B76" s="36"/>
      <c r="C76" s="38"/>
    </row>
    <row r="77" spans="1:3" s="34" customFormat="1" ht="25.5" hidden="1" customHeight="1" x14ac:dyDescent="0.25">
      <c r="A77" s="36"/>
      <c r="B77" s="36"/>
      <c r="C77" s="37"/>
    </row>
    <row r="78" spans="1:3" s="34" customFormat="1" ht="25.5" hidden="1" customHeight="1" x14ac:dyDescent="0.25">
      <c r="A78" s="36"/>
      <c r="B78" s="36"/>
      <c r="C78" s="37"/>
    </row>
    <row r="79" spans="1:3" s="34" customFormat="1" ht="25.5" hidden="1" customHeight="1" x14ac:dyDescent="0.25">
      <c r="A79" s="36"/>
      <c r="B79" s="36"/>
      <c r="C79" s="38"/>
    </row>
    <row r="80" spans="1:3" s="34" customFormat="1" ht="25.5" hidden="1" customHeight="1" x14ac:dyDescent="0.25">
      <c r="A80" s="36"/>
      <c r="B80" s="36"/>
      <c r="C80" s="37"/>
    </row>
    <row r="81" spans="1:3" s="34" customFormat="1" ht="25.5" hidden="1" customHeight="1" x14ac:dyDescent="0.25">
      <c r="A81" s="36"/>
      <c r="B81" s="36"/>
      <c r="C81" s="37"/>
    </row>
    <row r="82" spans="1:3" s="34" customFormat="1" ht="25.5" hidden="1" customHeight="1" x14ac:dyDescent="0.25">
      <c r="A82" s="36"/>
      <c r="B82" s="36"/>
      <c r="C82" s="37"/>
    </row>
    <row r="83" spans="1:3" s="34" customFormat="1" ht="25.5" hidden="1" customHeight="1" x14ac:dyDescent="0.25">
      <c r="A83" s="36"/>
      <c r="B83" s="36"/>
      <c r="C83" s="37"/>
    </row>
    <row r="84" spans="1:3" s="34" customFormat="1" ht="25.5" hidden="1" customHeight="1" x14ac:dyDescent="0.25">
      <c r="A84" s="36"/>
      <c r="B84" s="36"/>
      <c r="C84" s="37"/>
    </row>
    <row r="85" spans="1:3" s="34" customFormat="1" ht="25.5" hidden="1" customHeight="1" x14ac:dyDescent="0.25">
      <c r="A85" s="36"/>
      <c r="B85" s="36"/>
      <c r="C85" s="38"/>
    </row>
    <row r="86" spans="1:3" s="34" customFormat="1" ht="25.5" hidden="1" customHeight="1" x14ac:dyDescent="0.25">
      <c r="A86" s="36"/>
      <c r="B86" s="36"/>
      <c r="C86" s="37"/>
    </row>
    <row r="87" spans="1:3" s="34" customFormat="1" ht="25.5" hidden="1" customHeight="1" x14ac:dyDescent="0.25">
      <c r="A87" s="36"/>
      <c r="B87" s="36"/>
      <c r="C87" s="37"/>
    </row>
    <row r="88" spans="1:3" s="34" customFormat="1" ht="25.5" hidden="1" customHeight="1" x14ac:dyDescent="0.25">
      <c r="A88" s="36"/>
      <c r="B88" s="36"/>
      <c r="C88" s="37"/>
    </row>
    <row r="89" spans="1:3" s="34" customFormat="1" ht="25.5" hidden="1" customHeight="1" x14ac:dyDescent="0.25">
      <c r="A89" s="36"/>
      <c r="B89" s="36"/>
      <c r="C89" s="38"/>
    </row>
    <row r="90" spans="1:3" s="34" customFormat="1" ht="25.5" hidden="1" customHeight="1" x14ac:dyDescent="0.25">
      <c r="A90" s="36"/>
      <c r="B90" s="36"/>
      <c r="C90" s="37"/>
    </row>
    <row r="91" spans="1:3" s="34" customFormat="1" ht="25.5" hidden="1" customHeight="1" x14ac:dyDescent="0.25">
      <c r="A91" s="36"/>
      <c r="B91" s="36"/>
      <c r="C91" s="37"/>
    </row>
    <row r="92" spans="1:3" s="34" customFormat="1" ht="25.5" hidden="1" customHeight="1" x14ac:dyDescent="0.25">
      <c r="A92" s="36"/>
      <c r="B92" s="36"/>
      <c r="C92" s="37"/>
    </row>
    <row r="93" spans="1:3" s="34" customFormat="1" ht="25.5" hidden="1" customHeight="1" x14ac:dyDescent="0.25">
      <c r="A93" s="36"/>
      <c r="B93" s="36"/>
      <c r="C93" s="37"/>
    </row>
    <row r="94" spans="1:3" s="34" customFormat="1" ht="25.5" hidden="1" customHeight="1" x14ac:dyDescent="0.25">
      <c r="A94" s="36"/>
      <c r="B94" s="36"/>
      <c r="C94" s="37"/>
    </row>
    <row r="95" spans="1:3" s="34" customFormat="1" ht="25.5" hidden="1" customHeight="1" x14ac:dyDescent="0.25">
      <c r="A95" s="36"/>
      <c r="B95" s="36"/>
      <c r="C95" s="37"/>
    </row>
    <row r="96" spans="1:3" s="34" customFormat="1" ht="25.5" hidden="1" customHeight="1" x14ac:dyDescent="0.25">
      <c r="A96" s="36"/>
      <c r="B96" s="36"/>
      <c r="C96" s="37"/>
    </row>
    <row r="97" spans="1:3" s="34" customFormat="1" ht="25.5" hidden="1" customHeight="1" x14ac:dyDescent="0.25">
      <c r="A97" s="36"/>
      <c r="B97" s="36"/>
      <c r="C97" s="37"/>
    </row>
    <row r="98" spans="1:3" s="34" customFormat="1" ht="25.5" hidden="1" customHeight="1" x14ac:dyDescent="0.25">
      <c r="A98" s="36"/>
      <c r="B98" s="36"/>
      <c r="C98" s="37"/>
    </row>
    <row r="99" spans="1:3" s="34" customFormat="1" ht="25.5" hidden="1" customHeight="1" x14ac:dyDescent="0.25">
      <c r="A99" s="36"/>
      <c r="B99" s="36"/>
      <c r="C99" s="38"/>
    </row>
    <row r="100" spans="1:3" s="34" customFormat="1" ht="25.5" hidden="1" customHeight="1" x14ac:dyDescent="0.25">
      <c r="A100" s="36"/>
      <c r="B100" s="36"/>
      <c r="C100" s="38"/>
    </row>
    <row r="101" spans="1:3" s="34" customFormat="1" ht="25.5" hidden="1" customHeight="1" x14ac:dyDescent="0.25">
      <c r="A101" s="36"/>
      <c r="B101" s="36"/>
      <c r="C101" s="37"/>
    </row>
    <row r="102" spans="1:3" s="34" customFormat="1" ht="25.5" hidden="1" customHeight="1" x14ac:dyDescent="0.25">
      <c r="A102" s="36"/>
      <c r="B102" s="36"/>
      <c r="C102" s="37"/>
    </row>
    <row r="103" spans="1:3" s="34" customFormat="1" ht="25.5" hidden="1" customHeight="1" x14ac:dyDescent="0.25">
      <c r="A103" s="36"/>
      <c r="B103" s="36"/>
      <c r="C103" s="37"/>
    </row>
    <row r="104" spans="1:3" s="34" customFormat="1" ht="25.5" hidden="1" customHeight="1" x14ac:dyDescent="0.25">
      <c r="A104" s="36"/>
      <c r="B104" s="36"/>
      <c r="C104" s="37"/>
    </row>
    <row r="105" spans="1:3" s="34" customFormat="1" ht="25.5" hidden="1" customHeight="1" x14ac:dyDescent="0.25">
      <c r="A105" s="36"/>
      <c r="B105" s="36"/>
      <c r="C105" s="37"/>
    </row>
    <row r="106" spans="1:3" s="34" customFormat="1" ht="25.5" hidden="1" customHeight="1" x14ac:dyDescent="0.25">
      <c r="A106" s="36"/>
      <c r="B106" s="36"/>
      <c r="C106" s="37"/>
    </row>
    <row r="107" spans="1:3" s="34" customFormat="1" ht="25.5" hidden="1" customHeight="1" x14ac:dyDescent="0.25">
      <c r="A107" s="36"/>
      <c r="B107" s="36"/>
      <c r="C107" s="37"/>
    </row>
    <row r="108" spans="1:3" s="34" customFormat="1" ht="25.5" hidden="1" customHeight="1" x14ac:dyDescent="0.25">
      <c r="A108" s="36"/>
      <c r="B108" s="36"/>
      <c r="C108" s="37"/>
    </row>
    <row r="109" spans="1:3" s="34" customFormat="1" ht="25.5" hidden="1" customHeight="1" x14ac:dyDescent="0.25">
      <c r="A109" s="36"/>
      <c r="B109" s="36"/>
      <c r="C109" s="37"/>
    </row>
    <row r="110" spans="1:3" s="34" customFormat="1" ht="25.5" hidden="1" customHeight="1" x14ac:dyDescent="0.25">
      <c r="A110" s="36"/>
      <c r="B110" s="36"/>
      <c r="C110" s="38"/>
    </row>
    <row r="111" spans="1:3" s="34" customFormat="1" ht="25.5" hidden="1" customHeight="1" x14ac:dyDescent="0.25">
      <c r="A111" s="36"/>
      <c r="B111" s="36"/>
      <c r="C111" s="37"/>
    </row>
    <row r="112" spans="1:3" s="34" customFormat="1" ht="25.5" hidden="1" customHeight="1" x14ac:dyDescent="0.25">
      <c r="A112" s="36"/>
      <c r="B112" s="36"/>
      <c r="C112" s="37"/>
    </row>
    <row r="113" spans="1:3" s="34" customFormat="1" ht="25.5" hidden="1" customHeight="1" x14ac:dyDescent="0.25">
      <c r="A113" s="36"/>
      <c r="B113" s="36"/>
      <c r="C113" s="37"/>
    </row>
    <row r="114" spans="1:3" s="34" customFormat="1" ht="25.5" hidden="1" customHeight="1" x14ac:dyDescent="0.25">
      <c r="A114" s="36"/>
      <c r="B114" s="36"/>
      <c r="C114" s="37"/>
    </row>
    <row r="115" spans="1:3" s="34" customFormat="1" ht="25.5" hidden="1" customHeight="1" x14ac:dyDescent="0.25">
      <c r="A115" s="36"/>
      <c r="B115" s="36"/>
      <c r="C115" s="37"/>
    </row>
    <row r="116" spans="1:3" s="34" customFormat="1" ht="25.5" hidden="1" customHeight="1" x14ac:dyDescent="0.25">
      <c r="A116" s="36"/>
      <c r="B116" s="36"/>
      <c r="C116" s="37"/>
    </row>
    <row r="117" spans="1:3" s="34" customFormat="1" ht="25.5" hidden="1" customHeight="1" x14ac:dyDescent="0.25">
      <c r="A117" s="36"/>
      <c r="B117" s="36"/>
      <c r="C117" s="37"/>
    </row>
    <row r="118" spans="1:3" s="34" customFormat="1" ht="25.5" hidden="1" customHeight="1" x14ac:dyDescent="0.25">
      <c r="A118" s="36"/>
      <c r="B118" s="36"/>
      <c r="C118" s="37"/>
    </row>
    <row r="119" spans="1:3" s="34" customFormat="1" ht="25.5" hidden="1" customHeight="1" x14ac:dyDescent="0.25">
      <c r="A119" s="36"/>
      <c r="B119" s="36"/>
      <c r="C119" s="37"/>
    </row>
    <row r="120" spans="1:3" s="34" customFormat="1" ht="25.5" hidden="1" customHeight="1" x14ac:dyDescent="0.25">
      <c r="A120" s="36"/>
      <c r="B120" s="36"/>
      <c r="C120" s="38"/>
    </row>
    <row r="121" spans="1:3" s="34" customFormat="1" ht="25.5" hidden="1" customHeight="1" x14ac:dyDescent="0.25">
      <c r="A121" s="36"/>
      <c r="B121" s="36"/>
      <c r="C121" s="37"/>
    </row>
    <row r="122" spans="1:3" s="34" customFormat="1" ht="25.5" hidden="1" customHeight="1" x14ac:dyDescent="0.25">
      <c r="A122" s="36"/>
      <c r="B122" s="36"/>
      <c r="C122" s="37"/>
    </row>
    <row r="123" spans="1:3" s="34" customFormat="1" ht="25.5" hidden="1" customHeight="1" x14ac:dyDescent="0.25">
      <c r="A123" s="36"/>
      <c r="B123" s="36"/>
      <c r="C123" s="37"/>
    </row>
    <row r="124" spans="1:3" s="34" customFormat="1" ht="25.5" hidden="1" customHeight="1" x14ac:dyDescent="0.25">
      <c r="A124" s="36"/>
      <c r="B124" s="36"/>
      <c r="C124" s="37"/>
    </row>
    <row r="125" spans="1:3" s="34" customFormat="1" ht="25.5" hidden="1" customHeight="1" x14ac:dyDescent="0.25">
      <c r="A125" s="36"/>
      <c r="B125" s="36"/>
      <c r="C125" s="37"/>
    </row>
    <row r="126" spans="1:3" s="34" customFormat="1" ht="25.5" hidden="1" customHeight="1" x14ac:dyDescent="0.25">
      <c r="A126" s="36"/>
      <c r="B126" s="36"/>
      <c r="C126" s="37"/>
    </row>
    <row r="127" spans="1:3" s="34" customFormat="1" ht="25.5" hidden="1" customHeight="1" x14ac:dyDescent="0.25">
      <c r="A127" s="36"/>
      <c r="B127" s="36"/>
      <c r="C127" s="37"/>
    </row>
    <row r="128" spans="1:3" s="34" customFormat="1" ht="25.5" hidden="1" customHeight="1" x14ac:dyDescent="0.25">
      <c r="A128" s="36"/>
      <c r="B128" s="36"/>
      <c r="C128" s="37"/>
    </row>
    <row r="129" spans="1:3" s="34" customFormat="1" ht="25.5" hidden="1" customHeight="1" x14ac:dyDescent="0.25">
      <c r="A129" s="36"/>
      <c r="B129" s="36"/>
      <c r="C129" s="37"/>
    </row>
    <row r="130" spans="1:3" s="34" customFormat="1" ht="25.5" hidden="1" customHeight="1" x14ac:dyDescent="0.25">
      <c r="A130" s="36"/>
      <c r="B130" s="36"/>
      <c r="C130" s="38"/>
    </row>
    <row r="131" spans="1:3" s="34" customFormat="1" ht="25.5" hidden="1" customHeight="1" x14ac:dyDescent="0.25">
      <c r="A131" s="36"/>
      <c r="B131" s="36"/>
      <c r="C131" s="37"/>
    </row>
    <row r="132" spans="1:3" s="34" customFormat="1" ht="25.5" hidden="1" customHeight="1" x14ac:dyDescent="0.25">
      <c r="A132" s="36"/>
      <c r="B132" s="36"/>
      <c r="C132" s="37"/>
    </row>
    <row r="133" spans="1:3" s="34" customFormat="1" ht="25.5" hidden="1" customHeight="1" x14ac:dyDescent="0.25">
      <c r="A133" s="36"/>
      <c r="B133" s="36"/>
      <c r="C133" s="37"/>
    </row>
    <row r="134" spans="1:3" s="34" customFormat="1" ht="25.5" hidden="1" customHeight="1" x14ac:dyDescent="0.25">
      <c r="A134" s="36"/>
      <c r="B134" s="36"/>
      <c r="C134" s="37"/>
    </row>
    <row r="135" spans="1:3" s="34" customFormat="1" ht="25.5" hidden="1" customHeight="1" x14ac:dyDescent="0.25">
      <c r="A135" s="36"/>
      <c r="B135" s="36"/>
      <c r="C135" s="37"/>
    </row>
    <row r="136" spans="1:3" s="34" customFormat="1" ht="25.5" hidden="1" customHeight="1" x14ac:dyDescent="0.25">
      <c r="A136" s="36"/>
      <c r="B136" s="36"/>
      <c r="C136" s="37"/>
    </row>
    <row r="137" spans="1:3" s="34" customFormat="1" ht="25.5" hidden="1" customHeight="1" x14ac:dyDescent="0.25">
      <c r="A137" s="36"/>
      <c r="B137" s="36"/>
      <c r="C137" s="37"/>
    </row>
    <row r="138" spans="1:3" s="34" customFormat="1" ht="25.5" hidden="1" customHeight="1" x14ac:dyDescent="0.25">
      <c r="A138" s="36"/>
      <c r="B138" s="36"/>
      <c r="C138" s="37"/>
    </row>
    <row r="139" spans="1:3" s="34" customFormat="1" ht="25.5" hidden="1" customHeight="1" x14ac:dyDescent="0.25">
      <c r="A139" s="36"/>
      <c r="B139" s="36"/>
      <c r="C139" s="37"/>
    </row>
    <row r="140" spans="1:3" s="34" customFormat="1" ht="25.5" hidden="1" customHeight="1" x14ac:dyDescent="0.25">
      <c r="A140" s="36"/>
      <c r="B140" s="36"/>
      <c r="C140" s="38"/>
    </row>
    <row r="141" spans="1:3" s="34" customFormat="1" ht="25.5" hidden="1" customHeight="1" x14ac:dyDescent="0.25">
      <c r="A141" s="36"/>
      <c r="B141" s="36"/>
      <c r="C141" s="37"/>
    </row>
    <row r="142" spans="1:3" s="34" customFormat="1" ht="25.5" hidden="1" customHeight="1" x14ac:dyDescent="0.25">
      <c r="A142" s="36"/>
      <c r="B142" s="36"/>
      <c r="C142" s="37"/>
    </row>
    <row r="143" spans="1:3" s="34" customFormat="1" ht="25.5" hidden="1" customHeight="1" x14ac:dyDescent="0.25">
      <c r="A143" s="36"/>
      <c r="B143" s="36"/>
      <c r="C143" s="37"/>
    </row>
    <row r="144" spans="1:3" s="34" customFormat="1" ht="25.5" hidden="1" customHeight="1" x14ac:dyDescent="0.25">
      <c r="A144" s="36"/>
      <c r="B144" s="36"/>
      <c r="C144" s="37"/>
    </row>
    <row r="145" spans="1:3" s="34" customFormat="1" ht="25.5" hidden="1" customHeight="1" x14ac:dyDescent="0.25">
      <c r="A145" s="36"/>
      <c r="B145" s="36"/>
      <c r="C145" s="37"/>
    </row>
    <row r="146" spans="1:3" s="34" customFormat="1" ht="25.5" hidden="1" customHeight="1" x14ac:dyDescent="0.25">
      <c r="A146" s="36"/>
      <c r="B146" s="36"/>
      <c r="C146" s="37"/>
    </row>
    <row r="147" spans="1:3" s="34" customFormat="1" ht="25.5" hidden="1" customHeight="1" x14ac:dyDescent="0.25">
      <c r="A147" s="36"/>
      <c r="B147" s="36"/>
      <c r="C147" s="37"/>
    </row>
    <row r="148" spans="1:3" s="34" customFormat="1" ht="25.5" hidden="1" customHeight="1" x14ac:dyDescent="0.25">
      <c r="A148" s="36"/>
      <c r="B148" s="36"/>
      <c r="C148" s="37"/>
    </row>
    <row r="149" spans="1:3" s="34" customFormat="1" ht="25.5" hidden="1" customHeight="1" x14ac:dyDescent="0.25">
      <c r="A149" s="36"/>
      <c r="B149" s="36"/>
      <c r="C149" s="37"/>
    </row>
    <row r="150" spans="1:3" s="34" customFormat="1" ht="25.5" hidden="1" customHeight="1" x14ac:dyDescent="0.25">
      <c r="A150" s="36"/>
      <c r="B150" s="36"/>
      <c r="C150" s="38"/>
    </row>
    <row r="151" spans="1:3" s="34" customFormat="1" ht="25.5" hidden="1" customHeight="1" x14ac:dyDescent="0.25">
      <c r="A151" s="36"/>
      <c r="B151" s="36"/>
      <c r="C151" s="37"/>
    </row>
    <row r="152" spans="1:3" s="34" customFormat="1" ht="25.5" hidden="1" customHeight="1" x14ac:dyDescent="0.25">
      <c r="A152" s="36"/>
      <c r="B152" s="36"/>
      <c r="C152" s="37"/>
    </row>
    <row r="153" spans="1:3" s="34" customFormat="1" ht="25.5" hidden="1" customHeight="1" x14ac:dyDescent="0.25">
      <c r="A153" s="36"/>
      <c r="B153" s="36"/>
      <c r="C153" s="37"/>
    </row>
    <row r="154" spans="1:3" s="34" customFormat="1" ht="25.5" hidden="1" customHeight="1" x14ac:dyDescent="0.25">
      <c r="A154" s="36"/>
      <c r="B154" s="36"/>
      <c r="C154" s="37"/>
    </row>
    <row r="155" spans="1:3" s="34" customFormat="1" ht="25.5" hidden="1" customHeight="1" x14ac:dyDescent="0.25">
      <c r="A155" s="36"/>
      <c r="B155" s="36"/>
      <c r="C155" s="37"/>
    </row>
    <row r="156" spans="1:3" s="34" customFormat="1" ht="25.5" hidden="1" customHeight="1" x14ac:dyDescent="0.25">
      <c r="A156" s="36"/>
      <c r="B156" s="36"/>
      <c r="C156" s="37"/>
    </row>
    <row r="157" spans="1:3" s="34" customFormat="1" ht="25.5" hidden="1" customHeight="1" x14ac:dyDescent="0.25">
      <c r="A157" s="36"/>
      <c r="B157" s="36"/>
      <c r="C157" s="37"/>
    </row>
    <row r="158" spans="1:3" s="34" customFormat="1" ht="25.5" hidden="1" customHeight="1" x14ac:dyDescent="0.25">
      <c r="A158" s="36"/>
      <c r="B158" s="36"/>
      <c r="C158" s="38"/>
    </row>
    <row r="159" spans="1:3" s="34" customFormat="1" ht="25.5" hidden="1" customHeight="1" x14ac:dyDescent="0.25">
      <c r="A159" s="36"/>
      <c r="B159" s="36"/>
      <c r="C159" s="37"/>
    </row>
    <row r="160" spans="1:3" s="34" customFormat="1" ht="25.5" hidden="1" customHeight="1" x14ac:dyDescent="0.25">
      <c r="A160" s="36"/>
      <c r="B160" s="36"/>
      <c r="C160" s="37"/>
    </row>
    <row r="161" spans="1:3" s="34" customFormat="1" ht="25.5" hidden="1" customHeight="1" x14ac:dyDescent="0.25">
      <c r="A161" s="36"/>
      <c r="B161" s="36"/>
      <c r="C161" s="37"/>
    </row>
    <row r="162" spans="1:3" s="34" customFormat="1" ht="25.5" hidden="1" customHeight="1" x14ac:dyDescent="0.25">
      <c r="A162" s="36"/>
      <c r="B162" s="36"/>
      <c r="C162" s="37"/>
    </row>
    <row r="163" spans="1:3" s="34" customFormat="1" ht="25.5" hidden="1" customHeight="1" x14ac:dyDescent="0.25">
      <c r="A163" s="36"/>
      <c r="B163" s="36"/>
      <c r="C163" s="37"/>
    </row>
    <row r="164" spans="1:3" s="34" customFormat="1" ht="25.5" hidden="1" customHeight="1" x14ac:dyDescent="0.25">
      <c r="A164" s="36"/>
      <c r="B164" s="36"/>
      <c r="C164" s="37"/>
    </row>
    <row r="165" spans="1:3" s="34" customFormat="1" ht="25.5" hidden="1" customHeight="1" x14ac:dyDescent="0.25">
      <c r="A165" s="36"/>
      <c r="B165" s="36"/>
      <c r="C165" s="37"/>
    </row>
    <row r="166" spans="1:3" s="34" customFormat="1" ht="25.5" hidden="1" customHeight="1" x14ac:dyDescent="0.25">
      <c r="A166" s="36"/>
      <c r="B166" s="36"/>
      <c r="C166" s="37"/>
    </row>
    <row r="167" spans="1:3" s="34" customFormat="1" ht="25.5" hidden="1" customHeight="1" x14ac:dyDescent="0.25">
      <c r="A167" s="36"/>
      <c r="B167" s="36"/>
      <c r="C167" s="37"/>
    </row>
    <row r="168" spans="1:3" s="34" customFormat="1" ht="25.5" hidden="1" customHeight="1" x14ac:dyDescent="0.25">
      <c r="A168" s="36"/>
      <c r="B168" s="36"/>
      <c r="C168" s="38"/>
    </row>
    <row r="169" spans="1:3" s="34" customFormat="1" ht="25.5" hidden="1" customHeight="1" x14ac:dyDescent="0.25">
      <c r="A169" s="36"/>
      <c r="B169" s="36"/>
      <c r="C169" s="37"/>
    </row>
    <row r="170" spans="1:3" s="34" customFormat="1" ht="25.5" hidden="1" customHeight="1" x14ac:dyDescent="0.25">
      <c r="A170" s="36"/>
      <c r="B170" s="36"/>
      <c r="C170" s="37"/>
    </row>
    <row r="171" spans="1:3" s="34" customFormat="1" ht="25.5" hidden="1" customHeight="1" x14ac:dyDescent="0.25">
      <c r="A171" s="36"/>
      <c r="B171" s="36"/>
      <c r="C171" s="37"/>
    </row>
    <row r="172" spans="1:3" s="34" customFormat="1" ht="25.5" hidden="1" customHeight="1" x14ac:dyDescent="0.25">
      <c r="A172" s="36"/>
      <c r="B172" s="36"/>
      <c r="C172" s="37"/>
    </row>
    <row r="173" spans="1:3" s="34" customFormat="1" ht="25.5" hidden="1" customHeight="1" x14ac:dyDescent="0.25">
      <c r="A173" s="36"/>
      <c r="B173" s="36"/>
      <c r="C173" s="37"/>
    </row>
    <row r="174" spans="1:3" s="34" customFormat="1" ht="25.5" hidden="1" customHeight="1" x14ac:dyDescent="0.25">
      <c r="A174" s="36"/>
      <c r="B174" s="36"/>
      <c r="C174" s="38"/>
    </row>
    <row r="175" spans="1:3" s="34" customFormat="1" ht="25.5" hidden="1" customHeight="1" x14ac:dyDescent="0.25">
      <c r="A175" s="36"/>
      <c r="B175" s="36"/>
      <c r="C175" s="37"/>
    </row>
    <row r="176" spans="1:3" s="34" customFormat="1" ht="25.5" hidden="1" customHeight="1" x14ac:dyDescent="0.25">
      <c r="A176" s="36"/>
      <c r="B176" s="36"/>
      <c r="C176" s="37"/>
    </row>
    <row r="177" spans="1:3" s="34" customFormat="1" ht="25.5" hidden="1" customHeight="1" x14ac:dyDescent="0.25">
      <c r="A177" s="36"/>
      <c r="B177" s="36"/>
      <c r="C177" s="37"/>
    </row>
    <row r="178" spans="1:3" s="34" customFormat="1" ht="25.5" hidden="1" customHeight="1" x14ac:dyDescent="0.25">
      <c r="A178" s="36"/>
      <c r="B178" s="36"/>
      <c r="C178" s="37"/>
    </row>
    <row r="179" spans="1:3" s="34" customFormat="1" ht="25.5" hidden="1" customHeight="1" x14ac:dyDescent="0.25">
      <c r="A179" s="36"/>
      <c r="B179" s="36"/>
      <c r="C179" s="37"/>
    </row>
    <row r="180" spans="1:3" s="34" customFormat="1" ht="25.5" hidden="1" customHeight="1" x14ac:dyDescent="0.25">
      <c r="A180" s="36"/>
      <c r="B180" s="36"/>
      <c r="C180" s="37"/>
    </row>
    <row r="181" spans="1:3" s="34" customFormat="1" ht="25.5" hidden="1" customHeight="1" x14ac:dyDescent="0.25">
      <c r="A181" s="36"/>
      <c r="B181" s="36"/>
      <c r="C181" s="37"/>
    </row>
    <row r="182" spans="1:3" s="34" customFormat="1" ht="25.5" hidden="1" customHeight="1" x14ac:dyDescent="0.25">
      <c r="A182" s="36"/>
      <c r="B182" s="36"/>
      <c r="C182" s="38"/>
    </row>
    <row r="183" spans="1:3" s="34" customFormat="1" ht="25.5" hidden="1" customHeight="1" x14ac:dyDescent="0.25">
      <c r="A183" s="36"/>
      <c r="B183" s="36"/>
      <c r="C183" s="37"/>
    </row>
    <row r="184" spans="1:3" s="34" customFormat="1" ht="25.5" hidden="1" customHeight="1" x14ac:dyDescent="0.25">
      <c r="A184" s="36"/>
      <c r="B184" s="36"/>
      <c r="C184" s="37"/>
    </row>
    <row r="185" spans="1:3" s="34" customFormat="1" ht="25.5" hidden="1" customHeight="1" x14ac:dyDescent="0.25">
      <c r="A185" s="36"/>
      <c r="B185" s="36"/>
      <c r="C185" s="37"/>
    </row>
    <row r="186" spans="1:3" s="34" customFormat="1" ht="25.5" hidden="1" customHeight="1" x14ac:dyDescent="0.25">
      <c r="A186" s="36"/>
      <c r="B186" s="36"/>
      <c r="C186" s="37"/>
    </row>
    <row r="187" spans="1:3" s="34" customFormat="1" ht="25.5" hidden="1" customHeight="1" x14ac:dyDescent="0.25">
      <c r="A187" s="36"/>
      <c r="B187" s="36"/>
      <c r="C187" s="37"/>
    </row>
    <row r="188" spans="1:3" s="34" customFormat="1" ht="25.5" hidden="1" customHeight="1" x14ac:dyDescent="0.25">
      <c r="A188" s="36"/>
      <c r="B188" s="36"/>
      <c r="C188" s="37"/>
    </row>
    <row r="189" spans="1:3" s="34" customFormat="1" ht="25.5" hidden="1" customHeight="1" x14ac:dyDescent="0.25">
      <c r="A189" s="36"/>
      <c r="B189" s="36"/>
      <c r="C189" s="37"/>
    </row>
    <row r="190" spans="1:3" s="34" customFormat="1" ht="25.5" hidden="1" customHeight="1" x14ac:dyDescent="0.25">
      <c r="A190" s="36"/>
      <c r="B190" s="36"/>
      <c r="C190" s="37"/>
    </row>
    <row r="191" spans="1:3" s="34" customFormat="1" ht="25.5" hidden="1" customHeight="1" x14ac:dyDescent="0.25">
      <c r="A191" s="36"/>
      <c r="B191" s="36"/>
      <c r="C191" s="37"/>
    </row>
    <row r="192" spans="1:3" s="34" customFormat="1" ht="25.5" hidden="1" customHeight="1" x14ac:dyDescent="0.25">
      <c r="A192" s="36"/>
      <c r="B192" s="36"/>
      <c r="C192" s="37"/>
    </row>
    <row r="193" spans="1:3" s="34" customFormat="1" ht="25.5" hidden="1" customHeight="1" x14ac:dyDescent="0.25">
      <c r="A193" s="36"/>
      <c r="B193" s="36"/>
      <c r="C193" s="38"/>
    </row>
    <row r="194" spans="1:3" s="34" customFormat="1" ht="25.5" hidden="1" customHeight="1" x14ac:dyDescent="0.25">
      <c r="A194" s="36"/>
      <c r="B194" s="36"/>
      <c r="C194" s="37"/>
    </row>
    <row r="195" spans="1:3" s="34" customFormat="1" ht="25.5" hidden="1" customHeight="1" x14ac:dyDescent="0.25">
      <c r="A195" s="36"/>
      <c r="B195" s="36"/>
      <c r="C195" s="37"/>
    </row>
    <row r="196" spans="1:3" s="34" customFormat="1" ht="25.5" hidden="1" customHeight="1" x14ac:dyDescent="0.25">
      <c r="A196" s="36"/>
      <c r="B196" s="36"/>
      <c r="C196" s="37"/>
    </row>
    <row r="197" spans="1:3" s="34" customFormat="1" ht="25.5" hidden="1" customHeight="1" x14ac:dyDescent="0.25">
      <c r="A197" s="36"/>
      <c r="B197" s="36"/>
      <c r="C197" s="37"/>
    </row>
    <row r="198" spans="1:3" s="34" customFormat="1" ht="25.5" hidden="1" customHeight="1" x14ac:dyDescent="0.25">
      <c r="A198" s="36"/>
      <c r="B198" s="36"/>
      <c r="C198" s="37"/>
    </row>
    <row r="199" spans="1:3" s="34" customFormat="1" ht="25.5" hidden="1" customHeight="1" x14ac:dyDescent="0.25">
      <c r="A199" s="36"/>
      <c r="B199" s="36"/>
      <c r="C199" s="38"/>
    </row>
    <row r="200" spans="1:3" s="34" customFormat="1" ht="25.5" hidden="1" customHeight="1" x14ac:dyDescent="0.25">
      <c r="A200" s="36"/>
      <c r="B200" s="36"/>
      <c r="C200" s="37"/>
    </row>
    <row r="201" spans="1:3" s="34" customFormat="1" ht="25.5" hidden="1" customHeight="1" x14ac:dyDescent="0.25">
      <c r="A201" s="36"/>
      <c r="B201" s="36"/>
      <c r="C201" s="37"/>
    </row>
    <row r="202" spans="1:3" s="34" customFormat="1" ht="25.5" hidden="1" customHeight="1" x14ac:dyDescent="0.25">
      <c r="A202" s="36"/>
      <c r="B202" s="36"/>
      <c r="C202" s="37"/>
    </row>
    <row r="203" spans="1:3" s="34" customFormat="1" ht="25.5" hidden="1" customHeight="1" x14ac:dyDescent="0.25">
      <c r="A203" s="36"/>
      <c r="B203" s="36"/>
      <c r="C203" s="37"/>
    </row>
    <row r="204" spans="1:3" s="34" customFormat="1" ht="25.5" hidden="1" customHeight="1" x14ac:dyDescent="0.25">
      <c r="A204" s="36"/>
      <c r="B204" s="36"/>
      <c r="C204" s="37"/>
    </row>
    <row r="205" spans="1:3" s="34" customFormat="1" ht="25.5" hidden="1" customHeight="1" x14ac:dyDescent="0.25">
      <c r="A205" s="36"/>
      <c r="B205" s="36"/>
      <c r="C205" s="37"/>
    </row>
    <row r="206" spans="1:3" s="34" customFormat="1" ht="25.5" hidden="1" customHeight="1" x14ac:dyDescent="0.25">
      <c r="A206" s="36"/>
      <c r="B206" s="36"/>
      <c r="C206" s="37"/>
    </row>
    <row r="207" spans="1:3" s="34" customFormat="1" ht="25.5" hidden="1" customHeight="1" x14ac:dyDescent="0.25">
      <c r="A207" s="36"/>
      <c r="B207" s="36"/>
      <c r="C207" s="38"/>
    </row>
    <row r="208" spans="1:3" s="34" customFormat="1" ht="25.5" hidden="1" customHeight="1" x14ac:dyDescent="0.25">
      <c r="A208" s="36"/>
      <c r="B208" s="36"/>
      <c r="C208" s="37"/>
    </row>
    <row r="209" spans="1:3" s="34" customFormat="1" ht="25.5" hidden="1" customHeight="1" x14ac:dyDescent="0.25">
      <c r="A209" s="36"/>
      <c r="B209" s="36"/>
      <c r="C209" s="37"/>
    </row>
    <row r="210" spans="1:3" s="34" customFormat="1" ht="25.5" hidden="1" customHeight="1" x14ac:dyDescent="0.25">
      <c r="A210" s="36"/>
      <c r="B210" s="36"/>
      <c r="C210" s="37"/>
    </row>
    <row r="211" spans="1:3" s="34" customFormat="1" ht="25.5" hidden="1" customHeight="1" x14ac:dyDescent="0.25">
      <c r="A211" s="36"/>
      <c r="B211" s="36"/>
      <c r="C211" s="37"/>
    </row>
    <row r="212" spans="1:3" s="34" customFormat="1" ht="25.5" hidden="1" customHeight="1" x14ac:dyDescent="0.25">
      <c r="A212" s="36"/>
      <c r="B212" s="36"/>
      <c r="C212" s="37"/>
    </row>
    <row r="213" spans="1:3" s="34" customFormat="1" ht="25.5" hidden="1" customHeight="1" x14ac:dyDescent="0.25">
      <c r="A213" s="36"/>
      <c r="B213" s="36"/>
      <c r="C213" s="37"/>
    </row>
    <row r="214" spans="1:3" s="34" customFormat="1" ht="25.5" hidden="1" customHeight="1" x14ac:dyDescent="0.25">
      <c r="A214" s="36"/>
      <c r="B214" s="36"/>
      <c r="C214" s="37"/>
    </row>
    <row r="215" spans="1:3" s="34" customFormat="1" ht="25.5" hidden="1" customHeight="1" x14ac:dyDescent="0.25">
      <c r="A215" s="36"/>
      <c r="B215" s="36"/>
      <c r="C215" s="37"/>
    </row>
    <row r="216" spans="1:3" s="34" customFormat="1" ht="25.5" hidden="1" customHeight="1" x14ac:dyDescent="0.25">
      <c r="A216" s="36"/>
      <c r="B216" s="36"/>
      <c r="C216" s="38"/>
    </row>
    <row r="217" spans="1:3" s="34" customFormat="1" ht="25.5" hidden="1" customHeight="1" x14ac:dyDescent="0.25">
      <c r="A217" s="36"/>
      <c r="B217" s="36"/>
      <c r="C217" s="37"/>
    </row>
    <row r="218" spans="1:3" s="34" customFormat="1" ht="25.5" hidden="1" customHeight="1" x14ac:dyDescent="0.25">
      <c r="A218" s="36"/>
      <c r="B218" s="36"/>
      <c r="C218" s="37"/>
    </row>
    <row r="219" spans="1:3" s="34" customFormat="1" ht="25.5" hidden="1" customHeight="1" x14ac:dyDescent="0.25">
      <c r="A219" s="36"/>
      <c r="B219" s="36"/>
      <c r="C219" s="38"/>
    </row>
    <row r="220" spans="1:3" s="34" customFormat="1" ht="25.5" hidden="1" customHeight="1" x14ac:dyDescent="0.25">
      <c r="A220" s="36"/>
      <c r="B220" s="36"/>
      <c r="C220" s="37"/>
    </row>
    <row r="221" spans="1:3" s="34" customFormat="1" ht="25.5" hidden="1" customHeight="1" x14ac:dyDescent="0.25">
      <c r="A221" s="36"/>
      <c r="B221" s="36"/>
      <c r="C221" s="37"/>
    </row>
    <row r="222" spans="1:3" s="34" customFormat="1" ht="25.5" hidden="1" customHeight="1" x14ac:dyDescent="0.25">
      <c r="A222" s="36"/>
      <c r="B222" s="36"/>
      <c r="C222" s="37"/>
    </row>
    <row r="223" spans="1:3" s="34" customFormat="1" ht="25.5" hidden="1" customHeight="1" x14ac:dyDescent="0.25">
      <c r="A223" s="36"/>
      <c r="B223" s="36"/>
      <c r="C223" s="37"/>
    </row>
    <row r="224" spans="1:3" s="34" customFormat="1" ht="25.5" hidden="1" customHeight="1" x14ac:dyDescent="0.25">
      <c r="A224" s="36"/>
      <c r="B224" s="36"/>
      <c r="C224" s="37"/>
    </row>
    <row r="225" spans="1:3" s="34" customFormat="1" ht="25.5" hidden="1" customHeight="1" x14ac:dyDescent="0.25">
      <c r="A225" s="36"/>
      <c r="B225" s="36"/>
      <c r="C225" s="37"/>
    </row>
    <row r="226" spans="1:3" s="34" customFormat="1" ht="25.5" hidden="1" customHeight="1" x14ac:dyDescent="0.25">
      <c r="A226" s="36"/>
      <c r="B226" s="36"/>
      <c r="C226" s="38"/>
    </row>
    <row r="227" spans="1:3" s="34" customFormat="1" ht="25.5" hidden="1" customHeight="1" x14ac:dyDescent="0.25">
      <c r="A227" s="36"/>
      <c r="B227" s="36"/>
      <c r="C227" s="37"/>
    </row>
    <row r="228" spans="1:3" s="34" customFormat="1" ht="25.5" hidden="1" customHeight="1" x14ac:dyDescent="0.25">
      <c r="A228" s="36"/>
      <c r="B228" s="36"/>
      <c r="C228" s="37"/>
    </row>
    <row r="229" spans="1:3" s="34" customFormat="1" ht="25.5" hidden="1" customHeight="1" x14ac:dyDescent="0.25">
      <c r="A229" s="36"/>
      <c r="B229" s="36"/>
      <c r="C229" s="37"/>
    </row>
    <row r="230" spans="1:3" s="34" customFormat="1" ht="25.5" hidden="1" customHeight="1" x14ac:dyDescent="0.25">
      <c r="A230" s="36"/>
      <c r="B230" s="36"/>
      <c r="C230" s="38"/>
    </row>
    <row r="231" spans="1:3" s="34" customFormat="1" ht="25.5" hidden="1" customHeight="1" x14ac:dyDescent="0.25">
      <c r="A231" s="36"/>
      <c r="B231" s="36"/>
      <c r="C231" s="38"/>
    </row>
    <row r="232" spans="1:3" s="34" customFormat="1" ht="25.5" hidden="1" customHeight="1" x14ac:dyDescent="0.25">
      <c r="A232" s="36"/>
      <c r="B232" s="36"/>
      <c r="C232" s="37"/>
    </row>
    <row r="233" spans="1:3" s="34" customFormat="1" ht="25.5" hidden="1" customHeight="1" x14ac:dyDescent="0.25">
      <c r="A233" s="36"/>
      <c r="B233" s="36"/>
      <c r="C233" s="37"/>
    </row>
    <row r="234" spans="1:3" s="34" customFormat="1" ht="25.5" hidden="1" customHeight="1" x14ac:dyDescent="0.25">
      <c r="A234" s="36"/>
      <c r="B234" s="36"/>
      <c r="C234" s="37"/>
    </row>
    <row r="235" spans="1:3" s="34" customFormat="1" ht="25.5" hidden="1" customHeight="1" x14ac:dyDescent="0.25">
      <c r="A235" s="36"/>
      <c r="B235" s="36"/>
      <c r="C235" s="37"/>
    </row>
    <row r="236" spans="1:3" s="34" customFormat="1" ht="25.5" hidden="1" customHeight="1" x14ac:dyDescent="0.25">
      <c r="A236" s="36"/>
      <c r="B236" s="36"/>
      <c r="C236" s="37"/>
    </row>
    <row r="237" spans="1:3" s="34" customFormat="1" ht="25.5" hidden="1" customHeight="1" x14ac:dyDescent="0.25">
      <c r="A237" s="36"/>
      <c r="B237" s="36"/>
      <c r="C237" s="37"/>
    </row>
    <row r="238" spans="1:3" s="34" customFormat="1" ht="25.5" hidden="1" customHeight="1" x14ac:dyDescent="0.25">
      <c r="A238" s="36"/>
      <c r="B238" s="36"/>
      <c r="C238" s="38"/>
    </row>
    <row r="239" spans="1:3" s="34" customFormat="1" ht="25.5" hidden="1" customHeight="1" x14ac:dyDescent="0.25">
      <c r="A239" s="36"/>
      <c r="B239" s="36"/>
      <c r="C239" s="37"/>
    </row>
    <row r="240" spans="1:3" s="34" customFormat="1" ht="25.5" hidden="1" customHeight="1" x14ac:dyDescent="0.25">
      <c r="A240" s="36"/>
      <c r="B240" s="36"/>
      <c r="C240" s="37"/>
    </row>
    <row r="241" spans="1:3" s="34" customFormat="1" ht="25.5" hidden="1" customHeight="1" x14ac:dyDescent="0.25">
      <c r="A241" s="36"/>
      <c r="B241" s="36"/>
      <c r="C241" s="37"/>
    </row>
    <row r="242" spans="1:3" s="34" customFormat="1" ht="25.5" hidden="1" customHeight="1" x14ac:dyDescent="0.25">
      <c r="A242" s="36"/>
      <c r="B242" s="36"/>
      <c r="C242" s="37"/>
    </row>
    <row r="243" spans="1:3" s="34" customFormat="1" ht="25.5" hidden="1" customHeight="1" x14ac:dyDescent="0.25">
      <c r="A243" s="36"/>
      <c r="B243" s="36"/>
      <c r="C243" s="38"/>
    </row>
    <row r="244" spans="1:3" s="34" customFormat="1" ht="25.5" hidden="1" customHeight="1" x14ac:dyDescent="0.25">
      <c r="A244" s="36"/>
      <c r="B244" s="36"/>
      <c r="C244" s="37"/>
    </row>
    <row r="245" spans="1:3" s="34" customFormat="1" ht="25.5" hidden="1" customHeight="1" x14ac:dyDescent="0.25">
      <c r="A245" s="36"/>
      <c r="B245" s="36"/>
      <c r="C245" s="37"/>
    </row>
    <row r="246" spans="1:3" s="34" customFormat="1" ht="25.5" hidden="1" customHeight="1" x14ac:dyDescent="0.25">
      <c r="A246" s="36"/>
      <c r="B246" s="36"/>
      <c r="C246" s="38"/>
    </row>
    <row r="247" spans="1:3" s="34" customFormat="1" ht="25.5" hidden="1" customHeight="1" x14ac:dyDescent="0.25">
      <c r="A247" s="36"/>
      <c r="B247" s="36"/>
      <c r="C247" s="37"/>
    </row>
    <row r="248" spans="1:3" s="34" customFormat="1" ht="25.5" hidden="1" customHeight="1" x14ac:dyDescent="0.25">
      <c r="A248" s="36"/>
      <c r="B248" s="36"/>
      <c r="C248" s="37"/>
    </row>
    <row r="249" spans="1:3" s="34" customFormat="1" ht="25.5" hidden="1" customHeight="1" x14ac:dyDescent="0.25">
      <c r="A249" s="36"/>
      <c r="B249" s="36"/>
      <c r="C249" s="37"/>
    </row>
    <row r="250" spans="1:3" s="34" customFormat="1" ht="25.5" hidden="1" customHeight="1" x14ac:dyDescent="0.25">
      <c r="A250" s="36"/>
      <c r="B250" s="36"/>
      <c r="C250" s="37"/>
    </row>
    <row r="251" spans="1:3" s="34" customFormat="1" ht="25.5" hidden="1" customHeight="1" x14ac:dyDescent="0.25">
      <c r="A251" s="36"/>
      <c r="B251" s="36"/>
      <c r="C251" s="37"/>
    </row>
    <row r="252" spans="1:3" s="34" customFormat="1" ht="25.5" hidden="1" customHeight="1" x14ac:dyDescent="0.25">
      <c r="A252" s="36"/>
      <c r="B252" s="36"/>
      <c r="C252" s="37"/>
    </row>
    <row r="253" spans="1:3" s="34" customFormat="1" ht="25.5" hidden="1" customHeight="1" x14ac:dyDescent="0.25">
      <c r="A253" s="36"/>
      <c r="B253" s="36"/>
      <c r="C253" s="38"/>
    </row>
    <row r="254" spans="1:3" s="34" customFormat="1" ht="25.5" hidden="1" customHeight="1" x14ac:dyDescent="0.25">
      <c r="A254" s="36"/>
      <c r="B254" s="36"/>
      <c r="C254" s="37"/>
    </row>
    <row r="255" spans="1:3" s="34" customFormat="1" ht="25.5" hidden="1" customHeight="1" x14ac:dyDescent="0.25">
      <c r="A255" s="36"/>
      <c r="B255" s="36"/>
      <c r="C255" s="38"/>
    </row>
    <row r="256" spans="1:3" s="34" customFormat="1" ht="25.5" hidden="1" customHeight="1" x14ac:dyDescent="0.25">
      <c r="A256" s="36"/>
      <c r="B256" s="36"/>
      <c r="C256" s="37"/>
    </row>
    <row r="257" spans="1:3" s="34" customFormat="1" ht="25.5" hidden="1" customHeight="1" x14ac:dyDescent="0.25">
      <c r="A257" s="36"/>
      <c r="B257" s="36"/>
      <c r="C257" s="37"/>
    </row>
    <row r="258" spans="1:3" s="34" customFormat="1" ht="25.5" hidden="1" customHeight="1" x14ac:dyDescent="0.25">
      <c r="A258" s="36"/>
      <c r="B258" s="36"/>
      <c r="C258" s="37"/>
    </row>
    <row r="259" spans="1:3" s="34" customFormat="1" ht="25.5" hidden="1" customHeight="1" x14ac:dyDescent="0.25">
      <c r="A259" s="36"/>
      <c r="B259" s="36"/>
      <c r="C259" s="37"/>
    </row>
    <row r="260" spans="1:3" s="34" customFormat="1" ht="25.5" hidden="1" customHeight="1" x14ac:dyDescent="0.25">
      <c r="A260" s="36"/>
      <c r="B260" s="36"/>
      <c r="C260" s="37"/>
    </row>
    <row r="261" spans="1:3" s="34" customFormat="1" ht="25.5" hidden="1" customHeight="1" x14ac:dyDescent="0.25">
      <c r="A261" s="36"/>
      <c r="B261" s="36"/>
      <c r="C261" s="37"/>
    </row>
    <row r="262" spans="1:3" s="34" customFormat="1" ht="25.5" hidden="1" customHeight="1" x14ac:dyDescent="0.25">
      <c r="A262" s="36"/>
      <c r="B262" s="36"/>
      <c r="C262" s="37"/>
    </row>
    <row r="263" spans="1:3" s="34" customFormat="1" ht="25.5" hidden="1" customHeight="1" x14ac:dyDescent="0.25">
      <c r="A263" s="36"/>
      <c r="B263" s="36"/>
      <c r="C263" s="37"/>
    </row>
    <row r="264" spans="1:3" s="34" customFormat="1" ht="25.5" hidden="1" customHeight="1" x14ac:dyDescent="0.25">
      <c r="A264" s="36"/>
      <c r="B264" s="36"/>
      <c r="C264" s="38"/>
    </row>
    <row r="265" spans="1:3" s="34" customFormat="1" ht="25.5" hidden="1" customHeight="1" x14ac:dyDescent="0.25">
      <c r="A265" s="36"/>
      <c r="B265" s="36"/>
      <c r="C265" s="37"/>
    </row>
    <row r="266" spans="1:3" s="34" customFormat="1" ht="25.5" hidden="1" customHeight="1" x14ac:dyDescent="0.25">
      <c r="A266" s="36"/>
      <c r="B266" s="36"/>
      <c r="C266" s="37"/>
    </row>
    <row r="267" spans="1:3" s="34" customFormat="1" ht="25.5" hidden="1" customHeight="1" x14ac:dyDescent="0.25">
      <c r="A267" s="36"/>
      <c r="B267" s="36"/>
      <c r="C267" s="37"/>
    </row>
    <row r="268" spans="1:3" s="34" customFormat="1" ht="25.5" hidden="1" customHeight="1" x14ac:dyDescent="0.25">
      <c r="A268" s="36"/>
      <c r="B268" s="36"/>
      <c r="C268" s="37"/>
    </row>
    <row r="269" spans="1:3" s="34" customFormat="1" ht="25.5" hidden="1" customHeight="1" x14ac:dyDescent="0.25">
      <c r="A269" s="36"/>
      <c r="B269" s="36"/>
      <c r="C269" s="37"/>
    </row>
    <row r="270" spans="1:3" s="34" customFormat="1" ht="25.5" hidden="1" customHeight="1" x14ac:dyDescent="0.25">
      <c r="A270" s="36"/>
      <c r="B270" s="36"/>
      <c r="C270" s="37"/>
    </row>
    <row r="271" spans="1:3" s="34" customFormat="1" ht="25.5" hidden="1" customHeight="1" x14ac:dyDescent="0.25">
      <c r="A271" s="36"/>
      <c r="B271" s="36"/>
      <c r="C271" s="37"/>
    </row>
    <row r="272" spans="1:3" s="34" customFormat="1" ht="25.5" hidden="1" customHeight="1" x14ac:dyDescent="0.25">
      <c r="A272" s="36"/>
      <c r="B272" s="36"/>
      <c r="C272" s="37"/>
    </row>
    <row r="273" spans="1:3" s="34" customFormat="1" ht="25.5" hidden="1" customHeight="1" x14ac:dyDescent="0.25">
      <c r="A273" s="36"/>
      <c r="B273" s="36"/>
      <c r="C273" s="37"/>
    </row>
    <row r="274" spans="1:3" s="34" customFormat="1" ht="25.5" hidden="1" customHeight="1" x14ac:dyDescent="0.25">
      <c r="A274" s="36"/>
      <c r="B274" s="36"/>
      <c r="C274" s="38"/>
    </row>
    <row r="275" spans="1:3" s="34" customFormat="1" ht="25.5" hidden="1" customHeight="1" x14ac:dyDescent="0.25">
      <c r="A275" s="36"/>
      <c r="B275" s="36"/>
      <c r="C275" s="37"/>
    </row>
    <row r="276" spans="1:3" s="34" customFormat="1" ht="25.5" hidden="1" customHeight="1" x14ac:dyDescent="0.25">
      <c r="A276" s="36"/>
      <c r="B276" s="36"/>
      <c r="C276" s="37"/>
    </row>
    <row r="277" spans="1:3" s="34" customFormat="1" ht="25.5" hidden="1" customHeight="1" x14ac:dyDescent="0.25">
      <c r="A277" s="36"/>
      <c r="B277" s="36"/>
      <c r="C277" s="37"/>
    </row>
    <row r="278" spans="1:3" s="34" customFormat="1" ht="25.5" hidden="1" customHeight="1" x14ac:dyDescent="0.25">
      <c r="A278" s="36"/>
      <c r="B278" s="36"/>
      <c r="C278" s="37"/>
    </row>
    <row r="279" spans="1:3" s="34" customFormat="1" ht="25.5" hidden="1" customHeight="1" x14ac:dyDescent="0.25">
      <c r="A279" s="36"/>
      <c r="B279" s="36"/>
      <c r="C279" s="38"/>
    </row>
    <row r="280" spans="1:3" s="34" customFormat="1" ht="25.5" hidden="1" customHeight="1" x14ac:dyDescent="0.25">
      <c r="A280" s="36"/>
      <c r="B280" s="36"/>
      <c r="C280" s="37"/>
    </row>
    <row r="281" spans="1:3" s="34" customFormat="1" ht="25.5" hidden="1" customHeight="1" x14ac:dyDescent="0.25">
      <c r="A281" s="36"/>
      <c r="B281" s="36"/>
      <c r="C281" s="37"/>
    </row>
    <row r="282" spans="1:3" s="34" customFormat="1" ht="25.5" hidden="1" customHeight="1" x14ac:dyDescent="0.25">
      <c r="A282" s="36"/>
      <c r="B282" s="36"/>
      <c r="C282" s="37"/>
    </row>
    <row r="283" spans="1:3" s="34" customFormat="1" ht="25.5" hidden="1" customHeight="1" x14ac:dyDescent="0.25">
      <c r="A283" s="36"/>
      <c r="B283" s="36"/>
      <c r="C283" s="37"/>
    </row>
    <row r="284" spans="1:3" s="34" customFormat="1" ht="25.5" hidden="1" customHeight="1" x14ac:dyDescent="0.25">
      <c r="A284" s="36"/>
      <c r="B284" s="36"/>
      <c r="C284" s="37"/>
    </row>
    <row r="285" spans="1:3" s="34" customFormat="1" ht="25.5" hidden="1" customHeight="1" x14ac:dyDescent="0.25">
      <c r="A285" s="36"/>
      <c r="B285" s="36"/>
      <c r="C285" s="37"/>
    </row>
    <row r="286" spans="1:3" s="34" customFormat="1" ht="25.5" hidden="1" customHeight="1" x14ac:dyDescent="0.25">
      <c r="A286" s="36"/>
      <c r="B286" s="36"/>
      <c r="C286" s="37"/>
    </row>
    <row r="287" spans="1:3" s="34" customFormat="1" ht="25.5" hidden="1" customHeight="1" x14ac:dyDescent="0.25">
      <c r="A287" s="36"/>
      <c r="B287" s="36"/>
      <c r="C287" s="37"/>
    </row>
    <row r="288" spans="1:3" s="34" customFormat="1" ht="25.5" hidden="1" customHeight="1" x14ac:dyDescent="0.25">
      <c r="A288" s="36"/>
      <c r="B288" s="36"/>
      <c r="C288" s="37"/>
    </row>
    <row r="289" spans="1:3" s="34" customFormat="1" ht="25.5" hidden="1" customHeight="1" x14ac:dyDescent="0.25">
      <c r="A289" s="36"/>
      <c r="B289" s="36"/>
      <c r="C289" s="38"/>
    </row>
    <row r="290" spans="1:3" s="34" customFormat="1" ht="25.5" hidden="1" customHeight="1" x14ac:dyDescent="0.25">
      <c r="A290" s="36"/>
      <c r="B290" s="36"/>
      <c r="C290" s="38"/>
    </row>
    <row r="291" spans="1:3" s="34" customFormat="1" ht="25.5" hidden="1" customHeight="1" x14ac:dyDescent="0.25">
      <c r="A291" s="36"/>
      <c r="B291" s="36"/>
      <c r="C291" s="37"/>
    </row>
    <row r="292" spans="1:3" s="34" customFormat="1" ht="25.5" hidden="1" customHeight="1" x14ac:dyDescent="0.25">
      <c r="A292" s="36"/>
      <c r="B292" s="36"/>
      <c r="C292" s="37"/>
    </row>
    <row r="293" spans="1:3" s="34" customFormat="1" ht="25.5" hidden="1" customHeight="1" x14ac:dyDescent="0.25">
      <c r="A293" s="36"/>
      <c r="B293" s="36"/>
      <c r="C293" s="37"/>
    </row>
    <row r="294" spans="1:3" s="34" customFormat="1" ht="25.5" hidden="1" customHeight="1" x14ac:dyDescent="0.25">
      <c r="A294" s="36"/>
      <c r="B294" s="36"/>
      <c r="C294" s="37"/>
    </row>
    <row r="295" spans="1:3" s="34" customFormat="1" ht="25.5" hidden="1" customHeight="1" x14ac:dyDescent="0.25">
      <c r="A295" s="36"/>
      <c r="B295" s="36"/>
      <c r="C295" s="37"/>
    </row>
    <row r="296" spans="1:3" s="34" customFormat="1" ht="25.5" hidden="1" customHeight="1" x14ac:dyDescent="0.25">
      <c r="A296" s="36"/>
      <c r="B296" s="36"/>
      <c r="C296" s="37"/>
    </row>
    <row r="297" spans="1:3" s="34" customFormat="1" ht="25.5" hidden="1" customHeight="1" x14ac:dyDescent="0.25">
      <c r="A297" s="36"/>
      <c r="B297" s="36"/>
      <c r="C297" s="37"/>
    </row>
    <row r="298" spans="1:3" s="34" customFormat="1" ht="25.5" hidden="1" customHeight="1" x14ac:dyDescent="0.25">
      <c r="A298" s="36"/>
      <c r="B298" s="36"/>
      <c r="C298" s="37"/>
    </row>
    <row r="299" spans="1:3" s="34" customFormat="1" ht="25.5" hidden="1" customHeight="1" x14ac:dyDescent="0.25">
      <c r="A299" s="36"/>
      <c r="B299" s="36"/>
      <c r="C299" s="38"/>
    </row>
    <row r="300" spans="1:3" s="34" customFormat="1" ht="25.5" hidden="1" customHeight="1" x14ac:dyDescent="0.25">
      <c r="A300" s="36"/>
      <c r="B300" s="36"/>
      <c r="C300" s="37"/>
    </row>
    <row r="301" spans="1:3" s="34" customFormat="1" ht="25.5" hidden="1" customHeight="1" x14ac:dyDescent="0.25">
      <c r="A301" s="36"/>
      <c r="B301" s="36"/>
      <c r="C301" s="37"/>
    </row>
    <row r="302" spans="1:3" s="34" customFormat="1" ht="25.5" hidden="1" customHeight="1" x14ac:dyDescent="0.25">
      <c r="A302" s="36"/>
      <c r="B302" s="36"/>
      <c r="C302" s="37"/>
    </row>
    <row r="303" spans="1:3" s="34" customFormat="1" ht="25.5" hidden="1" customHeight="1" x14ac:dyDescent="0.25">
      <c r="A303" s="36"/>
      <c r="B303" s="36"/>
      <c r="C303" s="37"/>
    </row>
    <row r="304" spans="1:3" s="34" customFormat="1" ht="25.5" hidden="1" customHeight="1" x14ac:dyDescent="0.25">
      <c r="A304" s="36"/>
      <c r="B304" s="36"/>
      <c r="C304" s="37"/>
    </row>
    <row r="305" spans="1:3" s="34" customFormat="1" ht="25.5" hidden="1" customHeight="1" x14ac:dyDescent="0.25">
      <c r="A305" s="36"/>
      <c r="B305" s="36"/>
      <c r="C305" s="37"/>
    </row>
    <row r="306" spans="1:3" s="34" customFormat="1" ht="25.5" hidden="1" customHeight="1" x14ac:dyDescent="0.25">
      <c r="A306" s="36"/>
      <c r="B306" s="36"/>
      <c r="C306" s="37"/>
    </row>
    <row r="307" spans="1:3" s="34" customFormat="1" ht="25.5" hidden="1" customHeight="1" x14ac:dyDescent="0.25">
      <c r="A307" s="36"/>
      <c r="B307" s="36"/>
      <c r="C307" s="37"/>
    </row>
    <row r="308" spans="1:3" s="34" customFormat="1" ht="25.5" hidden="1" customHeight="1" x14ac:dyDescent="0.25">
      <c r="A308" s="36"/>
      <c r="B308" s="36"/>
      <c r="C308" s="38"/>
    </row>
    <row r="309" spans="1:3" s="34" customFormat="1" ht="25.5" hidden="1" customHeight="1" x14ac:dyDescent="0.25">
      <c r="A309" s="36"/>
      <c r="B309" s="36"/>
      <c r="C309" s="37"/>
    </row>
    <row r="310" spans="1:3" s="34" customFormat="1" ht="25.5" hidden="1" customHeight="1" x14ac:dyDescent="0.25">
      <c r="A310" s="36"/>
      <c r="B310" s="36"/>
      <c r="C310" s="37"/>
    </row>
    <row r="311" spans="1:3" s="34" customFormat="1" ht="25.5" hidden="1" customHeight="1" x14ac:dyDescent="0.25">
      <c r="A311" s="36"/>
      <c r="B311" s="36"/>
      <c r="C311" s="38"/>
    </row>
    <row r="312" spans="1:3" s="34" customFormat="1" ht="25.5" hidden="1" customHeight="1" x14ac:dyDescent="0.25">
      <c r="A312" s="36"/>
      <c r="B312" s="36"/>
      <c r="C312" s="38"/>
    </row>
    <row r="313" spans="1:3" s="34" customFormat="1" ht="25.5" hidden="1" customHeight="1" x14ac:dyDescent="0.25">
      <c r="A313" s="36"/>
      <c r="B313" s="36"/>
      <c r="C313" s="37"/>
    </row>
    <row r="314" spans="1:3" s="34" customFormat="1" ht="25.5" hidden="1" customHeight="1" x14ac:dyDescent="0.25">
      <c r="A314" s="36"/>
      <c r="B314" s="36"/>
      <c r="C314" s="37"/>
    </row>
    <row r="315" spans="1:3" s="34" customFormat="1" ht="25.5" hidden="1" customHeight="1" x14ac:dyDescent="0.25">
      <c r="A315" s="36"/>
      <c r="B315" s="36"/>
      <c r="C315" s="37"/>
    </row>
    <row r="316" spans="1:3" s="34" customFormat="1" ht="25.5" hidden="1" customHeight="1" x14ac:dyDescent="0.25">
      <c r="A316" s="36"/>
      <c r="B316" s="36"/>
      <c r="C316" s="37"/>
    </row>
    <row r="317" spans="1:3" s="34" customFormat="1" ht="25.5" hidden="1" customHeight="1" x14ac:dyDescent="0.25">
      <c r="A317" s="36"/>
      <c r="B317" s="36"/>
      <c r="C317" s="37"/>
    </row>
    <row r="318" spans="1:3" s="34" customFormat="1" ht="25.5" hidden="1" customHeight="1" x14ac:dyDescent="0.25">
      <c r="A318" s="36"/>
      <c r="B318" s="36"/>
      <c r="C318" s="37"/>
    </row>
    <row r="319" spans="1:3" s="34" customFormat="1" ht="25.5" hidden="1" customHeight="1" x14ac:dyDescent="0.25">
      <c r="A319" s="36"/>
      <c r="B319" s="36"/>
      <c r="C319" s="37"/>
    </row>
    <row r="320" spans="1:3" s="34" customFormat="1" ht="25.5" hidden="1" customHeight="1" x14ac:dyDescent="0.25">
      <c r="A320" s="36"/>
      <c r="B320" s="36"/>
      <c r="C320" s="37"/>
    </row>
    <row r="321" spans="1:3" s="34" customFormat="1" ht="25.5" hidden="1" customHeight="1" x14ac:dyDescent="0.25">
      <c r="A321" s="36"/>
      <c r="B321" s="36"/>
      <c r="C321" s="37"/>
    </row>
    <row r="322" spans="1:3" s="34" customFormat="1" ht="25.5" hidden="1" customHeight="1" x14ac:dyDescent="0.25">
      <c r="A322" s="36"/>
      <c r="B322" s="36"/>
      <c r="C322" s="37"/>
    </row>
    <row r="323" spans="1:3" s="34" customFormat="1" ht="25.5" hidden="1" customHeight="1" x14ac:dyDescent="0.25">
      <c r="A323" s="36"/>
      <c r="B323" s="36"/>
      <c r="C323" s="37"/>
    </row>
    <row r="324" spans="1:3" s="34" customFormat="1" ht="25.5" hidden="1" customHeight="1" x14ac:dyDescent="0.25">
      <c r="A324" s="36"/>
      <c r="B324" s="36"/>
      <c r="C324" s="37"/>
    </row>
    <row r="325" spans="1:3" s="34" customFormat="1" ht="25.5" hidden="1" customHeight="1" x14ac:dyDescent="0.25">
      <c r="A325" s="36"/>
      <c r="B325" s="36"/>
      <c r="C325" s="38"/>
    </row>
    <row r="326" spans="1:3" s="34" customFormat="1" ht="25.5" hidden="1" customHeight="1" x14ac:dyDescent="0.25">
      <c r="A326" s="36"/>
      <c r="B326" s="36"/>
      <c r="C326" s="37"/>
    </row>
    <row r="327" spans="1:3" s="34" customFormat="1" ht="25.5" hidden="1" customHeight="1" x14ac:dyDescent="0.25">
      <c r="A327" s="36"/>
      <c r="B327" s="36"/>
      <c r="C327" s="37"/>
    </row>
    <row r="328" spans="1:3" s="34" customFormat="1" ht="25.5" hidden="1" customHeight="1" x14ac:dyDescent="0.25">
      <c r="A328" s="36"/>
      <c r="B328" s="36"/>
      <c r="C328" s="37"/>
    </row>
    <row r="329" spans="1:3" s="34" customFormat="1" ht="25.5" hidden="1" customHeight="1" x14ac:dyDescent="0.25">
      <c r="A329" s="36"/>
      <c r="B329" s="36"/>
      <c r="C329" s="37"/>
    </row>
    <row r="330" spans="1:3" s="34" customFormat="1" ht="25.5" hidden="1" customHeight="1" x14ac:dyDescent="0.25">
      <c r="A330" s="36"/>
      <c r="B330" s="36"/>
      <c r="C330" s="37"/>
    </row>
    <row r="331" spans="1:3" s="34" customFormat="1" ht="25.5" hidden="1" customHeight="1" x14ac:dyDescent="0.25">
      <c r="A331" s="36"/>
      <c r="B331" s="36"/>
      <c r="C331" s="37"/>
    </row>
    <row r="332" spans="1:3" s="34" customFormat="1" ht="25.5" hidden="1" customHeight="1" x14ac:dyDescent="0.25">
      <c r="A332" s="36"/>
      <c r="B332" s="36"/>
      <c r="C332" s="38"/>
    </row>
    <row r="333" spans="1:3" s="34" customFormat="1" ht="25.5" hidden="1" customHeight="1" x14ac:dyDescent="0.25">
      <c r="A333" s="36"/>
      <c r="B333" s="36"/>
      <c r="C333" s="37"/>
    </row>
    <row r="334" spans="1:3" s="34" customFormat="1" ht="25.5" hidden="1" customHeight="1" x14ac:dyDescent="0.25">
      <c r="A334" s="36"/>
      <c r="B334" s="36"/>
      <c r="C334" s="37"/>
    </row>
    <row r="335" spans="1:3" s="34" customFormat="1" ht="25.5" hidden="1" customHeight="1" x14ac:dyDescent="0.25">
      <c r="A335" s="36"/>
      <c r="B335" s="36"/>
      <c r="C335" s="37"/>
    </row>
    <row r="336" spans="1:3" s="34" customFormat="1" ht="25.5" hidden="1" customHeight="1" x14ac:dyDescent="0.25">
      <c r="A336" s="36"/>
      <c r="B336" s="36"/>
      <c r="C336" s="37"/>
    </row>
    <row r="337" spans="1:3" s="34" customFormat="1" ht="25.5" hidden="1" customHeight="1" x14ac:dyDescent="0.25">
      <c r="A337" s="36"/>
      <c r="B337" s="36"/>
      <c r="C337" s="37"/>
    </row>
    <row r="338" spans="1:3" s="34" customFormat="1" ht="25.5" hidden="1" customHeight="1" x14ac:dyDescent="0.25">
      <c r="A338" s="36"/>
      <c r="B338" s="36"/>
      <c r="C338" s="37"/>
    </row>
    <row r="339" spans="1:3" s="34" customFormat="1" ht="25.5" hidden="1" customHeight="1" x14ac:dyDescent="0.25">
      <c r="A339" s="36"/>
      <c r="B339" s="36"/>
      <c r="C339" s="37"/>
    </row>
    <row r="340" spans="1:3" s="34" customFormat="1" ht="25.5" hidden="1" customHeight="1" x14ac:dyDescent="0.25">
      <c r="A340" s="36"/>
      <c r="B340" s="36"/>
      <c r="C340" s="37"/>
    </row>
    <row r="341" spans="1:3" s="34" customFormat="1" ht="25.5" hidden="1" customHeight="1" x14ac:dyDescent="0.25">
      <c r="A341" s="36"/>
      <c r="B341" s="36"/>
      <c r="C341" s="37"/>
    </row>
    <row r="342" spans="1:3" s="34" customFormat="1" ht="25.5" hidden="1" customHeight="1" x14ac:dyDescent="0.25">
      <c r="A342" s="36"/>
      <c r="B342" s="36"/>
      <c r="C342" s="38"/>
    </row>
    <row r="343" spans="1:3" s="34" customFormat="1" ht="25.5" hidden="1" customHeight="1" x14ac:dyDescent="0.25">
      <c r="A343" s="36"/>
      <c r="B343" s="36"/>
      <c r="C343" s="37"/>
    </row>
    <row r="344" spans="1:3" s="34" customFormat="1" ht="25.5" hidden="1" customHeight="1" x14ac:dyDescent="0.25">
      <c r="A344" s="36"/>
      <c r="B344" s="36"/>
      <c r="C344" s="37"/>
    </row>
    <row r="345" spans="1:3" s="34" customFormat="1" ht="25.5" hidden="1" customHeight="1" x14ac:dyDescent="0.25">
      <c r="A345" s="36"/>
      <c r="B345" s="36"/>
      <c r="C345" s="37"/>
    </row>
    <row r="346" spans="1:3" s="34" customFormat="1" ht="25.5" hidden="1" customHeight="1" x14ac:dyDescent="0.25">
      <c r="A346" s="36"/>
      <c r="B346" s="36"/>
      <c r="C346" s="37"/>
    </row>
    <row r="347" spans="1:3" s="34" customFormat="1" ht="25.5" hidden="1" customHeight="1" x14ac:dyDescent="0.25">
      <c r="A347" s="36"/>
      <c r="B347" s="36"/>
      <c r="C347" s="37"/>
    </row>
    <row r="348" spans="1:3" s="34" customFormat="1" ht="25.5" hidden="1" customHeight="1" x14ac:dyDescent="0.25">
      <c r="A348" s="36"/>
      <c r="B348" s="36"/>
      <c r="C348" s="37"/>
    </row>
    <row r="349" spans="1:3" s="34" customFormat="1" ht="25.5" hidden="1" customHeight="1" x14ac:dyDescent="0.25">
      <c r="A349" s="36"/>
      <c r="B349" s="36"/>
      <c r="C349" s="37"/>
    </row>
    <row r="350" spans="1:3" s="34" customFormat="1" ht="25.5" hidden="1" customHeight="1" x14ac:dyDescent="0.25">
      <c r="A350" s="36"/>
      <c r="B350" s="36"/>
      <c r="C350" s="37"/>
    </row>
    <row r="351" spans="1:3" s="34" customFormat="1" ht="25.5" hidden="1" customHeight="1" x14ac:dyDescent="0.25">
      <c r="A351" s="36"/>
      <c r="B351" s="36"/>
      <c r="C351" s="37"/>
    </row>
    <row r="352" spans="1:3" s="34" customFormat="1" ht="25.5" hidden="1" customHeight="1" x14ac:dyDescent="0.25">
      <c r="A352" s="36"/>
      <c r="B352" s="36"/>
      <c r="C352" s="38"/>
    </row>
    <row r="353" spans="1:3" s="34" customFormat="1" ht="25.5" hidden="1" customHeight="1" x14ac:dyDescent="0.25">
      <c r="A353" s="36"/>
      <c r="B353" s="36"/>
      <c r="C353" s="37"/>
    </row>
    <row r="354" spans="1:3" s="34" customFormat="1" ht="25.5" hidden="1" customHeight="1" x14ac:dyDescent="0.25">
      <c r="A354" s="36"/>
      <c r="B354" s="36"/>
      <c r="C354" s="37"/>
    </row>
    <row r="355" spans="1:3" s="34" customFormat="1" ht="25.5" hidden="1" customHeight="1" x14ac:dyDescent="0.25">
      <c r="A355" s="36"/>
      <c r="B355" s="36"/>
      <c r="C355" s="38"/>
    </row>
    <row r="356" spans="1:3" s="34" customFormat="1" ht="25.5" hidden="1" customHeight="1" x14ac:dyDescent="0.25">
      <c r="A356" s="36"/>
      <c r="B356" s="36"/>
      <c r="C356" s="37"/>
    </row>
    <row r="357" spans="1:3" s="34" customFormat="1" ht="25.5" hidden="1" customHeight="1" x14ac:dyDescent="0.25">
      <c r="A357" s="36"/>
      <c r="B357" s="36"/>
      <c r="C357" s="37"/>
    </row>
    <row r="358" spans="1:3" s="34" customFormat="1" ht="25.5" hidden="1" customHeight="1" x14ac:dyDescent="0.25">
      <c r="A358" s="36"/>
      <c r="B358" s="36"/>
      <c r="C358" s="37"/>
    </row>
    <row r="359" spans="1:3" s="34" customFormat="1" ht="25.5" hidden="1" customHeight="1" x14ac:dyDescent="0.25">
      <c r="A359" s="36"/>
      <c r="B359" s="36"/>
      <c r="C359" s="38"/>
    </row>
    <row r="360" spans="1:3" s="34" customFormat="1" ht="25.5" hidden="1" customHeight="1" x14ac:dyDescent="0.25">
      <c r="A360" s="36"/>
      <c r="B360" s="36"/>
      <c r="C360" s="38"/>
    </row>
    <row r="361" spans="1:3" s="34" customFormat="1" ht="25.5" hidden="1" customHeight="1" x14ac:dyDescent="0.25">
      <c r="A361" s="36"/>
      <c r="B361" s="36"/>
      <c r="C361" s="37"/>
    </row>
    <row r="362" spans="1:3" s="34" customFormat="1" ht="25.5" hidden="1" customHeight="1" x14ac:dyDescent="0.25">
      <c r="A362" s="36"/>
      <c r="B362" s="36"/>
      <c r="C362" s="37"/>
    </row>
    <row r="363" spans="1:3" s="34" customFormat="1" ht="25.5" hidden="1" customHeight="1" x14ac:dyDescent="0.25">
      <c r="A363" s="36"/>
      <c r="B363" s="36"/>
      <c r="C363" s="37"/>
    </row>
    <row r="364" spans="1:3" s="34" customFormat="1" ht="25.5" hidden="1" customHeight="1" x14ac:dyDescent="0.25">
      <c r="A364" s="36"/>
      <c r="B364" s="36"/>
      <c r="C364" s="37"/>
    </row>
    <row r="365" spans="1:3" s="34" customFormat="1" ht="25.5" hidden="1" customHeight="1" x14ac:dyDescent="0.25">
      <c r="A365" s="36"/>
      <c r="B365" s="36"/>
      <c r="C365" s="37"/>
    </row>
    <row r="366" spans="1:3" s="34" customFormat="1" ht="25.5" hidden="1" customHeight="1" x14ac:dyDescent="0.25">
      <c r="A366" s="36"/>
      <c r="B366" s="36"/>
      <c r="C366" s="37"/>
    </row>
    <row r="367" spans="1:3" s="34" customFormat="1" ht="25.5" hidden="1" customHeight="1" x14ac:dyDescent="0.25">
      <c r="A367" s="36"/>
      <c r="B367" s="36"/>
      <c r="C367" s="38"/>
    </row>
    <row r="368" spans="1:3" s="34" customFormat="1" ht="25.5" hidden="1" customHeight="1" x14ac:dyDescent="0.25">
      <c r="A368" s="36"/>
      <c r="B368" s="36"/>
      <c r="C368" s="37"/>
    </row>
    <row r="369" spans="1:3" s="34" customFormat="1" ht="25.5" hidden="1" customHeight="1" x14ac:dyDescent="0.25">
      <c r="A369" s="36"/>
      <c r="B369" s="36"/>
      <c r="C369" s="37"/>
    </row>
    <row r="370" spans="1:3" s="34" customFormat="1" ht="25.5" hidden="1" customHeight="1" x14ac:dyDescent="0.25">
      <c r="A370" s="36"/>
      <c r="B370" s="36"/>
      <c r="C370" s="37"/>
    </row>
    <row r="371" spans="1:3" s="34" customFormat="1" ht="25.5" hidden="1" customHeight="1" x14ac:dyDescent="0.25">
      <c r="A371" s="36"/>
      <c r="B371" s="36"/>
      <c r="C371" s="37"/>
    </row>
    <row r="372" spans="1:3" s="34" customFormat="1" ht="25.5" hidden="1" customHeight="1" x14ac:dyDescent="0.25">
      <c r="A372" s="36"/>
      <c r="B372" s="36"/>
      <c r="C372" s="37"/>
    </row>
    <row r="373" spans="1:3" s="34" customFormat="1" ht="25.5" hidden="1" customHeight="1" x14ac:dyDescent="0.25">
      <c r="A373" s="36"/>
      <c r="B373" s="36"/>
      <c r="C373" s="38"/>
    </row>
    <row r="374" spans="1:3" s="34" customFormat="1" ht="25.5" hidden="1" customHeight="1" x14ac:dyDescent="0.25">
      <c r="A374" s="36"/>
      <c r="B374" s="36"/>
      <c r="C374" s="37"/>
    </row>
    <row r="375" spans="1:3" s="34" customFormat="1" ht="25.5" hidden="1" customHeight="1" x14ac:dyDescent="0.25">
      <c r="A375" s="36"/>
      <c r="B375" s="36"/>
      <c r="C375" s="37"/>
    </row>
    <row r="376" spans="1:3" s="34" customFormat="1" ht="25.5" hidden="1" customHeight="1" x14ac:dyDescent="0.25">
      <c r="A376" s="36"/>
      <c r="B376" s="36"/>
      <c r="C376" s="37"/>
    </row>
    <row r="377" spans="1:3" s="34" customFormat="1" ht="25.5" hidden="1" customHeight="1" x14ac:dyDescent="0.25">
      <c r="A377" s="36"/>
      <c r="B377" s="36"/>
      <c r="C377" s="38"/>
    </row>
    <row r="378" spans="1:3" s="34" customFormat="1" ht="25.5" hidden="1" customHeight="1" x14ac:dyDescent="0.25">
      <c r="A378" s="36"/>
      <c r="B378" s="36"/>
      <c r="C378" s="38"/>
    </row>
    <row r="379" spans="1:3" s="34" customFormat="1" ht="25.5" hidden="1" customHeight="1" x14ac:dyDescent="0.25">
      <c r="A379" s="36"/>
      <c r="B379" s="36"/>
      <c r="C379" s="37"/>
    </row>
    <row r="380" spans="1:3" s="34" customFormat="1" ht="25.5" hidden="1" customHeight="1" x14ac:dyDescent="0.25">
      <c r="A380" s="36"/>
      <c r="B380" s="36"/>
      <c r="C380" s="37"/>
    </row>
    <row r="381" spans="1:3" s="34" customFormat="1" ht="25.5" hidden="1" customHeight="1" x14ac:dyDescent="0.25">
      <c r="A381" s="36"/>
      <c r="B381" s="36"/>
      <c r="C381" s="37"/>
    </row>
    <row r="382" spans="1:3" s="34" customFormat="1" ht="25.5" hidden="1" customHeight="1" x14ac:dyDescent="0.25">
      <c r="A382" s="36"/>
      <c r="B382" s="36"/>
      <c r="C382" s="37"/>
    </row>
    <row r="383" spans="1:3" s="34" customFormat="1" ht="25.5" hidden="1" customHeight="1" x14ac:dyDescent="0.25">
      <c r="A383" s="36"/>
      <c r="B383" s="36"/>
      <c r="C383" s="37"/>
    </row>
    <row r="384" spans="1:3" s="34" customFormat="1" ht="25.5" hidden="1" customHeight="1" x14ac:dyDescent="0.25">
      <c r="A384" s="36"/>
      <c r="B384" s="36"/>
      <c r="C384" s="37"/>
    </row>
    <row r="385" spans="1:3" s="34" customFormat="1" ht="25.5" hidden="1" customHeight="1" x14ac:dyDescent="0.25">
      <c r="A385" s="36"/>
      <c r="B385" s="36"/>
      <c r="C385" s="37"/>
    </row>
    <row r="386" spans="1:3" s="34" customFormat="1" ht="25.5" hidden="1" customHeight="1" x14ac:dyDescent="0.25">
      <c r="A386" s="36"/>
      <c r="B386" s="36"/>
      <c r="C386" s="37"/>
    </row>
    <row r="387" spans="1:3" s="34" customFormat="1" ht="25.5" hidden="1" customHeight="1" x14ac:dyDescent="0.25">
      <c r="A387" s="36"/>
      <c r="B387" s="36"/>
      <c r="C387" s="38"/>
    </row>
    <row r="388" spans="1:3" s="34" customFormat="1" ht="25.5" hidden="1" customHeight="1" x14ac:dyDescent="0.25">
      <c r="A388" s="36"/>
      <c r="B388" s="36"/>
      <c r="C388" s="37"/>
    </row>
    <row r="389" spans="1:3" s="34" customFormat="1" ht="25.5" hidden="1" customHeight="1" x14ac:dyDescent="0.25">
      <c r="A389" s="36"/>
      <c r="B389" s="36"/>
      <c r="C389" s="37"/>
    </row>
    <row r="390" spans="1:3" s="34" customFormat="1" ht="25.5" hidden="1" customHeight="1" x14ac:dyDescent="0.25">
      <c r="A390" s="36"/>
      <c r="B390" s="36"/>
      <c r="C390" s="37"/>
    </row>
    <row r="391" spans="1:3" s="34" customFormat="1" ht="25.5" hidden="1" customHeight="1" x14ac:dyDescent="0.25">
      <c r="A391" s="36"/>
      <c r="B391" s="36"/>
      <c r="C391" s="37"/>
    </row>
    <row r="392" spans="1:3" s="34" customFormat="1" ht="25.5" hidden="1" customHeight="1" x14ac:dyDescent="0.25">
      <c r="A392" s="36"/>
      <c r="B392" s="36"/>
      <c r="C392" s="37"/>
    </row>
    <row r="393" spans="1:3" s="34" customFormat="1" ht="25.5" hidden="1" customHeight="1" x14ac:dyDescent="0.25">
      <c r="A393" s="36"/>
      <c r="B393" s="36"/>
      <c r="C393" s="37"/>
    </row>
    <row r="394" spans="1:3" s="34" customFormat="1" ht="25.5" hidden="1" customHeight="1" x14ac:dyDescent="0.25">
      <c r="A394" s="36"/>
      <c r="B394" s="36"/>
      <c r="C394" s="37"/>
    </row>
    <row r="395" spans="1:3" s="34" customFormat="1" ht="25.5" hidden="1" customHeight="1" x14ac:dyDescent="0.25">
      <c r="A395" s="36"/>
      <c r="B395" s="36"/>
      <c r="C395" s="37"/>
    </row>
    <row r="396" spans="1:3" s="34" customFormat="1" ht="25.5" hidden="1" customHeight="1" x14ac:dyDescent="0.25">
      <c r="A396" s="36"/>
      <c r="B396" s="36"/>
      <c r="C396" s="38"/>
    </row>
    <row r="397" spans="1:3" s="34" customFormat="1" ht="25.5" hidden="1" customHeight="1" x14ac:dyDescent="0.25">
      <c r="A397" s="36"/>
      <c r="B397" s="36"/>
      <c r="C397" s="37"/>
    </row>
    <row r="398" spans="1:3" s="34" customFormat="1" ht="25.5" hidden="1" customHeight="1" x14ac:dyDescent="0.25">
      <c r="A398" s="36"/>
      <c r="B398" s="36"/>
      <c r="C398" s="37"/>
    </row>
    <row r="399" spans="1:3" s="34" customFormat="1" ht="25.5" hidden="1" customHeight="1" x14ac:dyDescent="0.25">
      <c r="A399" s="36"/>
      <c r="B399" s="36"/>
      <c r="C399" s="38"/>
    </row>
    <row r="400" spans="1:3" s="34" customFormat="1" ht="25.5" hidden="1" customHeight="1" x14ac:dyDescent="0.25">
      <c r="A400" s="36"/>
      <c r="B400" s="36"/>
      <c r="C400" s="37"/>
    </row>
    <row r="401" spans="1:3" s="34" customFormat="1" ht="25.5" hidden="1" customHeight="1" x14ac:dyDescent="0.25">
      <c r="A401" s="36"/>
      <c r="B401" s="36"/>
      <c r="C401" s="37"/>
    </row>
    <row r="402" spans="1:3" s="34" customFormat="1" ht="25.5" hidden="1" customHeight="1" x14ac:dyDescent="0.25">
      <c r="A402" s="36"/>
      <c r="B402" s="36"/>
      <c r="C402" s="38"/>
    </row>
    <row r="403" spans="1:3" s="34" customFormat="1" ht="25.5" hidden="1" customHeight="1" x14ac:dyDescent="0.25">
      <c r="A403" s="36"/>
      <c r="B403" s="36"/>
      <c r="C403" s="37"/>
    </row>
    <row r="404" spans="1:3" s="34" customFormat="1" ht="25.5" hidden="1" customHeight="1" x14ac:dyDescent="0.25">
      <c r="A404" s="36"/>
      <c r="B404" s="36"/>
      <c r="C404" s="37"/>
    </row>
    <row r="405" spans="1:3" s="34" customFormat="1" ht="25.5" hidden="1" customHeight="1" x14ac:dyDescent="0.25">
      <c r="A405" s="36"/>
      <c r="B405" s="36"/>
      <c r="C405" s="38"/>
    </row>
    <row r="406" spans="1:3" s="34" customFormat="1" ht="25.5" hidden="1" customHeight="1" x14ac:dyDescent="0.25">
      <c r="A406" s="36"/>
      <c r="B406" s="36"/>
      <c r="C406" s="37"/>
    </row>
    <row r="407" spans="1:3" s="34" customFormat="1" ht="25.5" hidden="1" customHeight="1" x14ac:dyDescent="0.25">
      <c r="A407" s="36"/>
      <c r="B407" s="36"/>
      <c r="C407" s="37"/>
    </row>
    <row r="408" spans="1:3" s="34" customFormat="1" ht="25.5" hidden="1" customHeight="1" x14ac:dyDescent="0.25">
      <c r="A408" s="36"/>
      <c r="B408" s="36"/>
      <c r="C408" s="38"/>
    </row>
    <row r="409" spans="1:3" s="34" customFormat="1" ht="25.5" hidden="1" customHeight="1" x14ac:dyDescent="0.25">
      <c r="A409" s="36"/>
      <c r="B409" s="36"/>
      <c r="C409" s="37"/>
    </row>
    <row r="410" spans="1:3" hidden="1" x14ac:dyDescent="0.25"/>
    <row r="411" spans="1:3" hidden="1" x14ac:dyDescent="0.25"/>
    <row r="412" spans="1:3" hidden="1" x14ac:dyDescent="0.25"/>
    <row r="413" spans="1:3" hidden="1" x14ac:dyDescent="0.25"/>
    <row r="414" spans="1:3" hidden="1" x14ac:dyDescent="0.25"/>
    <row r="415" spans="1:3" hidden="1" x14ac:dyDescent="0.25"/>
    <row r="416" spans="1:3" hidden="1" x14ac:dyDescent="0.25"/>
    <row r="417" hidden="1" x14ac:dyDescent="0.25"/>
    <row r="418" hidden="1" x14ac:dyDescent="0.25"/>
    <row r="419" hidden="1" x14ac:dyDescent="0.25"/>
    <row r="420" hidden="1" x14ac:dyDescent="0.25"/>
    <row r="421" hidden="1" x14ac:dyDescent="0.25"/>
    <row r="422" x14ac:dyDescent="0.25"/>
    <row r="423" ht="15" customHeight="1" x14ac:dyDescent="0.25"/>
  </sheetData>
  <sheetProtection insertRows="0"/>
  <mergeCells count="5">
    <mergeCell ref="A4:A5"/>
    <mergeCell ref="B4:B5"/>
    <mergeCell ref="C4:C5"/>
    <mergeCell ref="A2:D2"/>
    <mergeCell ref="A1:D1"/>
  </mergeCells>
  <printOptions horizontalCentered="1"/>
  <pageMargins left="0.74803149606299213" right="0.55118110236220474" top="0.31496062992125984" bottom="1.1811023622047245" header="0.19685039370078741" footer="0.89"/>
  <pageSetup scale="80" orientation="portrait" r:id="rId1"/>
  <headerFooter>
    <oddFooter>&amp;L&amp;"-,Cursiva"&amp;10Ejercicio Fiscal 2018&amp;R&amp;10Página &amp;P de &amp;N&amp;K00+000-&amp;11----</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B1" zoomScaleNormal="100" workbookViewId="0">
      <selection activeCell="M22" sqref="M22"/>
    </sheetView>
  </sheetViews>
  <sheetFormatPr baseColWidth="10" defaultRowHeight="15" x14ac:dyDescent="0.25"/>
  <cols>
    <col min="1" max="1" width="2.28515625" customWidth="1"/>
    <col min="2" max="2" width="10.140625" customWidth="1"/>
    <col min="3" max="3" width="4" customWidth="1"/>
    <col min="4" max="4" width="67.42578125" customWidth="1"/>
    <col min="5" max="5" width="18.85546875" customWidth="1"/>
    <col min="6" max="6" width="11.42578125" customWidth="1"/>
  </cols>
  <sheetData>
    <row r="1" spans="1:7" ht="50.25" customHeight="1" x14ac:dyDescent="0.35">
      <c r="A1" s="863" t="s">
        <v>1795</v>
      </c>
      <c r="B1" s="864"/>
      <c r="C1" s="864"/>
      <c r="D1" s="864"/>
      <c r="E1" s="865"/>
      <c r="F1" s="198"/>
    </row>
    <row r="2" spans="1:7" s="191" customFormat="1" ht="27" customHeight="1" x14ac:dyDescent="0.25">
      <c r="A2" s="743" t="str">
        <f>'Objetivos PMD'!$C$3</f>
        <v xml:space="preserve">Municipio:  JUANACATLAN  </v>
      </c>
      <c r="B2" s="744"/>
      <c r="C2" s="744"/>
      <c r="D2" s="744"/>
      <c r="E2" s="745"/>
      <c r="F2" s="254"/>
      <c r="G2" s="255"/>
    </row>
    <row r="3" spans="1:7" ht="41.25" customHeight="1" x14ac:dyDescent="0.25">
      <c r="A3" s="841" t="s">
        <v>1697</v>
      </c>
      <c r="B3" s="866"/>
      <c r="C3" s="842"/>
      <c r="D3" s="454" t="s">
        <v>1698</v>
      </c>
      <c r="E3" s="455" t="s">
        <v>1740</v>
      </c>
      <c r="F3" s="197"/>
    </row>
    <row r="4" spans="1:7" s="1" customFormat="1" ht="6" customHeight="1" x14ac:dyDescent="0.25">
      <c r="A4" s="456"/>
      <c r="B4" s="457"/>
      <c r="C4" s="457"/>
      <c r="D4" s="457"/>
      <c r="E4" s="458"/>
      <c r="F4" s="459"/>
    </row>
    <row r="5" spans="1:7" s="191" customFormat="1" ht="21" customHeight="1" x14ac:dyDescent="0.25">
      <c r="A5" s="460">
        <v>1</v>
      </c>
      <c r="B5" s="861" t="s">
        <v>1700</v>
      </c>
      <c r="C5" s="861"/>
      <c r="D5" s="861"/>
      <c r="E5" s="461">
        <f>SUM(E6:E8)</f>
        <v>0</v>
      </c>
    </row>
    <row r="6" spans="1:7" ht="20.100000000000001" customHeight="1" x14ac:dyDescent="0.25">
      <c r="A6" s="209"/>
      <c r="B6" s="205"/>
      <c r="C6" s="208">
        <v>1.1000000000000001</v>
      </c>
      <c r="D6" s="211" t="s">
        <v>1742</v>
      </c>
      <c r="E6" s="216">
        <v>0</v>
      </c>
    </row>
    <row r="7" spans="1:7" ht="20.100000000000001" customHeight="1" x14ac:dyDescent="0.25">
      <c r="A7" s="209"/>
      <c r="B7" s="205"/>
      <c r="C7" s="208">
        <v>1.2</v>
      </c>
      <c r="D7" s="211" t="s">
        <v>1743</v>
      </c>
      <c r="E7" s="216">
        <v>0</v>
      </c>
    </row>
    <row r="8" spans="1:7" ht="20.100000000000001" customHeight="1" x14ac:dyDescent="0.25">
      <c r="A8" s="209"/>
      <c r="B8" s="205"/>
      <c r="C8" s="208">
        <v>1.3</v>
      </c>
      <c r="D8" s="212" t="s">
        <v>1744</v>
      </c>
      <c r="E8" s="216">
        <v>0</v>
      </c>
    </row>
    <row r="9" spans="1:7" s="191" customFormat="1" ht="21" customHeight="1" x14ac:dyDescent="0.25">
      <c r="A9" s="462">
        <v>2</v>
      </c>
      <c r="B9" s="862" t="s">
        <v>1702</v>
      </c>
      <c r="C9" s="862"/>
      <c r="D9" s="862"/>
      <c r="E9" s="463">
        <f>SUM(E10:E16)</f>
        <v>0</v>
      </c>
    </row>
    <row r="10" spans="1:7" ht="20.100000000000001" customHeight="1" x14ac:dyDescent="0.25">
      <c r="A10" s="210"/>
      <c r="B10" s="207"/>
      <c r="C10" s="206">
        <v>2.1</v>
      </c>
      <c r="D10" s="213" t="s">
        <v>1745</v>
      </c>
      <c r="E10" s="216">
        <v>0</v>
      </c>
    </row>
    <row r="11" spans="1:7" ht="20.100000000000001" customHeight="1" x14ac:dyDescent="0.25">
      <c r="A11" s="210"/>
      <c r="B11" s="207"/>
      <c r="C11" s="206">
        <v>2.2000000000000002</v>
      </c>
      <c r="D11" s="214" t="s">
        <v>1746</v>
      </c>
      <c r="E11" s="216">
        <v>0</v>
      </c>
    </row>
    <row r="12" spans="1:7" ht="20.100000000000001" customHeight="1" x14ac:dyDescent="0.25">
      <c r="A12" s="210"/>
      <c r="B12" s="207"/>
      <c r="C12" s="206">
        <v>2.2999999999999998</v>
      </c>
      <c r="D12" s="215" t="s">
        <v>1747</v>
      </c>
      <c r="E12" s="216">
        <v>0</v>
      </c>
    </row>
    <row r="13" spans="1:7" ht="20.100000000000001" customHeight="1" x14ac:dyDescent="0.25">
      <c r="A13" s="210"/>
      <c r="B13" s="207"/>
      <c r="C13" s="206">
        <v>2.4</v>
      </c>
      <c r="D13" s="215" t="s">
        <v>1748</v>
      </c>
      <c r="E13" s="216">
        <v>0</v>
      </c>
    </row>
    <row r="14" spans="1:7" ht="20.100000000000001" customHeight="1" x14ac:dyDescent="0.25">
      <c r="A14" s="210"/>
      <c r="B14" s="207"/>
      <c r="C14" s="206">
        <v>2.5</v>
      </c>
      <c r="D14" s="215" t="s">
        <v>1749</v>
      </c>
      <c r="E14" s="216">
        <v>0</v>
      </c>
    </row>
    <row r="15" spans="1:7" ht="20.100000000000001" customHeight="1" x14ac:dyDescent="0.25">
      <c r="A15" s="210"/>
      <c r="B15" s="207"/>
      <c r="C15" s="206">
        <v>2.6</v>
      </c>
      <c r="D15" s="215" t="s">
        <v>1750</v>
      </c>
      <c r="E15" s="216">
        <v>0</v>
      </c>
    </row>
    <row r="16" spans="1:7" ht="20.100000000000001" customHeight="1" x14ac:dyDescent="0.25">
      <c r="A16" s="210"/>
      <c r="B16" s="207"/>
      <c r="C16" s="206">
        <v>2.7</v>
      </c>
      <c r="D16" s="215" t="s">
        <v>1751</v>
      </c>
      <c r="E16" s="216">
        <v>0</v>
      </c>
    </row>
    <row r="17" spans="1:5" s="191" customFormat="1" ht="21" customHeight="1" x14ac:dyDescent="0.25">
      <c r="A17" s="462">
        <v>3</v>
      </c>
      <c r="B17" s="862" t="s">
        <v>1705</v>
      </c>
      <c r="C17" s="862"/>
      <c r="D17" s="862"/>
      <c r="E17" s="463">
        <f>SUM(E18:E20)</f>
        <v>0</v>
      </c>
    </row>
    <row r="18" spans="1:5" ht="20.100000000000001" customHeight="1" x14ac:dyDescent="0.25">
      <c r="A18" s="210"/>
      <c r="B18" s="207"/>
      <c r="C18" s="206">
        <v>3.1</v>
      </c>
      <c r="D18" s="215" t="s">
        <v>1752</v>
      </c>
      <c r="E18" s="216">
        <v>0</v>
      </c>
    </row>
    <row r="19" spans="1:5" ht="20.100000000000001" customHeight="1" x14ac:dyDescent="0.25">
      <c r="A19" s="210"/>
      <c r="B19" s="207"/>
      <c r="C19" s="206">
        <v>3.2</v>
      </c>
      <c r="D19" s="215" t="s">
        <v>1753</v>
      </c>
      <c r="E19" s="216">
        <v>0</v>
      </c>
    </row>
    <row r="20" spans="1:5" ht="20.100000000000001" customHeight="1" x14ac:dyDescent="0.25">
      <c r="A20" s="210"/>
      <c r="B20" s="207"/>
      <c r="C20" s="206">
        <v>3.3</v>
      </c>
      <c r="D20" s="215" t="s">
        <v>1754</v>
      </c>
      <c r="E20" s="216">
        <v>0</v>
      </c>
    </row>
    <row r="21" spans="1:5" s="191" customFormat="1" ht="21" customHeight="1" x14ac:dyDescent="0.25">
      <c r="A21" s="462">
        <v>4</v>
      </c>
      <c r="B21" s="862" t="s">
        <v>1726</v>
      </c>
      <c r="C21" s="862"/>
      <c r="D21" s="862"/>
      <c r="E21" s="463">
        <f>SUM(E22:E23)</f>
        <v>0</v>
      </c>
    </row>
    <row r="22" spans="1:5" ht="20.100000000000001" customHeight="1" x14ac:dyDescent="0.25">
      <c r="A22" s="209"/>
      <c r="B22" s="205"/>
      <c r="C22" s="206">
        <v>4.0999999999999996</v>
      </c>
      <c r="D22" s="215" t="s">
        <v>1755</v>
      </c>
      <c r="E22" s="216">
        <v>0</v>
      </c>
    </row>
    <row r="23" spans="1:5" ht="20.100000000000001" customHeight="1" x14ac:dyDescent="0.25">
      <c r="A23" s="209"/>
      <c r="B23" s="205"/>
      <c r="C23" s="206">
        <v>4.2</v>
      </c>
      <c r="D23" s="215" t="s">
        <v>1756</v>
      </c>
      <c r="E23" s="216">
        <v>0</v>
      </c>
    </row>
    <row r="24" spans="1:5" s="191" customFormat="1" ht="21" customHeight="1" x14ac:dyDescent="0.25">
      <c r="A24" s="462">
        <v>5</v>
      </c>
      <c r="B24" s="862" t="s">
        <v>1727</v>
      </c>
      <c r="C24" s="862"/>
      <c r="D24" s="862"/>
      <c r="E24" s="463">
        <f>SUM(E25:E26)</f>
        <v>0</v>
      </c>
    </row>
    <row r="25" spans="1:5" ht="20.100000000000001" customHeight="1" x14ac:dyDescent="0.25">
      <c r="A25" s="209"/>
      <c r="B25" s="205"/>
      <c r="C25" s="206">
        <v>5.0999999999999996</v>
      </c>
      <c r="D25" s="215" t="s">
        <v>1730</v>
      </c>
      <c r="E25" s="216">
        <v>0</v>
      </c>
    </row>
    <row r="26" spans="1:5" ht="20.100000000000001" customHeight="1" x14ac:dyDescent="0.25">
      <c r="A26" s="209"/>
      <c r="B26" s="205"/>
      <c r="C26" s="206">
        <v>5.2</v>
      </c>
      <c r="D26" s="215" t="s">
        <v>1757</v>
      </c>
      <c r="E26" s="216">
        <v>0</v>
      </c>
    </row>
    <row r="27" spans="1:5" ht="5.25" customHeight="1" x14ac:dyDescent="0.25">
      <c r="A27" s="209"/>
      <c r="B27" s="205"/>
      <c r="C27" s="465"/>
      <c r="D27" s="466"/>
      <c r="E27" s="216"/>
    </row>
    <row r="28" spans="1:5" s="191" customFormat="1" ht="28.5" customHeight="1" x14ac:dyDescent="0.25">
      <c r="A28" s="858" t="s">
        <v>1741</v>
      </c>
      <c r="B28" s="859"/>
      <c r="C28" s="859"/>
      <c r="D28" s="860"/>
      <c r="E28" s="464">
        <f>SUM(E5+E9+E17+E21+E24)</f>
        <v>0</v>
      </c>
    </row>
  </sheetData>
  <mergeCells count="9">
    <mergeCell ref="A28:D28"/>
    <mergeCell ref="B5:D5"/>
    <mergeCell ref="B9:D9"/>
    <mergeCell ref="A2:E2"/>
    <mergeCell ref="A1:E1"/>
    <mergeCell ref="B17:D17"/>
    <mergeCell ref="B21:D21"/>
    <mergeCell ref="B24:D24"/>
    <mergeCell ref="A3:C3"/>
  </mergeCells>
  <printOptions horizontalCentered="1"/>
  <pageMargins left="0.6692913385826772" right="0.39370078740157483" top="0.47244094488188981" bottom="1.1023622047244095" header="0.31496062992125984" footer="0.55118110236220474"/>
  <pageSetup scale="80" orientation="portrait" horizontalDpi="4294967295" verticalDpi="4294967295" r:id="rId1"/>
  <headerFooter>
    <oddFooter>&amp;L&amp;"-,Cursiva"&amp;10Ejercicio Fiscal 2018&amp;R&amp;10Página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525"/>
  <sheetViews>
    <sheetView showGridLines="0" zoomScaleNormal="100" workbookViewId="0">
      <selection sqref="A1:F1"/>
    </sheetView>
  </sheetViews>
  <sheetFormatPr baseColWidth="10" defaultColWidth="0" defaultRowHeight="0" customHeight="1" zeroHeight="1" x14ac:dyDescent="0.25"/>
  <cols>
    <col min="1" max="4" width="2.28515625" style="39" customWidth="1"/>
    <col min="5" max="5" width="67.5703125" style="39" customWidth="1"/>
    <col min="6" max="6" width="20" style="34" customWidth="1"/>
    <col min="7" max="7" width="6.85546875" hidden="1" customWidth="1"/>
    <col min="8" max="16" width="0" hidden="1" customWidth="1"/>
    <col min="17" max="251" width="11.42578125" hidden="1" customWidth="1"/>
    <col min="252" max="252" width="1" customWidth="1"/>
  </cols>
  <sheetData>
    <row r="1" spans="1:7" s="191" customFormat="1" ht="64.5" customHeight="1" x14ac:dyDescent="0.25">
      <c r="A1" s="870" t="s">
        <v>1792</v>
      </c>
      <c r="B1" s="871"/>
      <c r="C1" s="871"/>
      <c r="D1" s="871"/>
      <c r="E1" s="871"/>
      <c r="F1" s="872"/>
    </row>
    <row r="2" spans="1:7" s="191" customFormat="1" ht="21" customHeight="1" x14ac:dyDescent="0.25">
      <c r="A2" s="743" t="str">
        <f>'Objetivos PMD'!$C$3</f>
        <v xml:space="preserve">Municipio:  JUANACATLAN  </v>
      </c>
      <c r="B2" s="744"/>
      <c r="C2" s="744"/>
      <c r="D2" s="744"/>
      <c r="E2" s="744"/>
      <c r="F2" s="745"/>
    </row>
    <row r="3" spans="1:7" s="193" customFormat="1" ht="14.25" customHeight="1" x14ac:dyDescent="0.25">
      <c r="A3" s="873"/>
      <c r="B3" s="874"/>
      <c r="C3" s="874"/>
      <c r="D3" s="875"/>
      <c r="E3" s="448"/>
      <c r="F3" s="467" t="s">
        <v>1306</v>
      </c>
      <c r="G3" s="192"/>
    </row>
    <row r="4" spans="1:7" s="451" customFormat="1" ht="3.75" customHeight="1" x14ac:dyDescent="0.25">
      <c r="A4" s="468"/>
      <c r="B4" s="449"/>
      <c r="C4" s="449"/>
      <c r="D4" s="449"/>
      <c r="E4" s="450"/>
      <c r="F4" s="469"/>
    </row>
    <row r="5" spans="1:7" s="194" customFormat="1" ht="20.100000000000001" customHeight="1" x14ac:dyDescent="0.25">
      <c r="A5" s="470">
        <v>1</v>
      </c>
      <c r="B5" s="876" t="s">
        <v>1049</v>
      </c>
      <c r="C5" s="877"/>
      <c r="D5" s="877"/>
      <c r="E5" s="878"/>
      <c r="F5" s="471">
        <f>SUM(F6+F9+F14+F24+F26+F29+F33+F38)</f>
        <v>0</v>
      </c>
    </row>
    <row r="6" spans="1:7" s="194" customFormat="1" ht="20.100000000000001" customHeight="1" x14ac:dyDescent="0.25">
      <c r="A6" s="472" t="s">
        <v>1648</v>
      </c>
      <c r="B6" s="258" t="s">
        <v>1648</v>
      </c>
      <c r="C6" s="879" t="s">
        <v>1051</v>
      </c>
      <c r="D6" s="880"/>
      <c r="E6" s="881"/>
      <c r="F6" s="473">
        <f>SUM(F7:F8)</f>
        <v>0</v>
      </c>
    </row>
    <row r="7" spans="1:7" s="94" customFormat="1" ht="20.100000000000001" customHeight="1" x14ac:dyDescent="0.25">
      <c r="A7" s="474"/>
      <c r="B7" s="256" t="s">
        <v>1648</v>
      </c>
      <c r="C7" s="256" t="s">
        <v>1648</v>
      </c>
      <c r="D7" s="256" t="s">
        <v>1680</v>
      </c>
      <c r="E7" s="157" t="s">
        <v>1053</v>
      </c>
      <c r="F7" s="475">
        <v>0</v>
      </c>
    </row>
    <row r="8" spans="1:7" s="94" customFormat="1" ht="20.100000000000001" customHeight="1" x14ac:dyDescent="0.25">
      <c r="A8" s="474"/>
      <c r="B8" s="256" t="s">
        <v>1648</v>
      </c>
      <c r="C8" s="256" t="s">
        <v>1648</v>
      </c>
      <c r="D8" s="256" t="s">
        <v>1649</v>
      </c>
      <c r="E8" s="157" t="s">
        <v>1654</v>
      </c>
      <c r="F8" s="475">
        <v>0</v>
      </c>
    </row>
    <row r="9" spans="1:7" s="194" customFormat="1" ht="20.100000000000001" customHeight="1" x14ac:dyDescent="0.25">
      <c r="A9" s="472" t="s">
        <v>1648</v>
      </c>
      <c r="B9" s="258" t="s">
        <v>1653</v>
      </c>
      <c r="C9" s="879" t="s">
        <v>1057</v>
      </c>
      <c r="D9" s="880"/>
      <c r="E9" s="881"/>
      <c r="F9" s="473">
        <f>SUM(F10:F13)</f>
        <v>0</v>
      </c>
    </row>
    <row r="10" spans="1:7" s="94" customFormat="1" ht="20.100000000000001" customHeight="1" x14ac:dyDescent="0.25">
      <c r="A10" s="474"/>
      <c r="B10" s="256" t="s">
        <v>1648</v>
      </c>
      <c r="C10" s="256" t="s">
        <v>1653</v>
      </c>
      <c r="D10" s="256" t="s">
        <v>1680</v>
      </c>
      <c r="E10" s="257" t="s">
        <v>1655</v>
      </c>
      <c r="F10" s="475">
        <v>0</v>
      </c>
    </row>
    <row r="11" spans="1:7" s="94" customFormat="1" ht="20.100000000000001" customHeight="1" x14ac:dyDescent="0.25">
      <c r="A11" s="474"/>
      <c r="B11" s="256" t="s">
        <v>1680</v>
      </c>
      <c r="C11" s="256" t="s">
        <v>1649</v>
      </c>
      <c r="D11" s="256" t="s">
        <v>1649</v>
      </c>
      <c r="E11" s="257" t="s">
        <v>1061</v>
      </c>
      <c r="F11" s="475">
        <v>0</v>
      </c>
    </row>
    <row r="12" spans="1:7" s="94" customFormat="1" ht="20.100000000000001" customHeight="1" x14ac:dyDescent="0.25">
      <c r="A12" s="474"/>
      <c r="B12" s="256" t="s">
        <v>1648</v>
      </c>
      <c r="C12" s="256" t="s">
        <v>1653</v>
      </c>
      <c r="D12" s="256" t="s">
        <v>1650</v>
      </c>
      <c r="E12" s="157" t="s">
        <v>1063</v>
      </c>
      <c r="F12" s="475">
        <v>0</v>
      </c>
    </row>
    <row r="13" spans="1:7" s="94" customFormat="1" ht="20.100000000000001" customHeight="1" x14ac:dyDescent="0.25">
      <c r="A13" s="474"/>
      <c r="B13" s="256" t="s">
        <v>1680</v>
      </c>
      <c r="C13" s="256" t="s">
        <v>1649</v>
      </c>
      <c r="D13" s="256" t="s">
        <v>1683</v>
      </c>
      <c r="E13" s="257" t="s">
        <v>1065</v>
      </c>
      <c r="F13" s="476">
        <v>0</v>
      </c>
    </row>
    <row r="14" spans="1:7" s="194" customFormat="1" ht="20.100000000000001" customHeight="1" x14ac:dyDescent="0.25">
      <c r="A14" s="472" t="s">
        <v>1648</v>
      </c>
      <c r="B14" s="258" t="s">
        <v>1681</v>
      </c>
      <c r="C14" s="879" t="s">
        <v>1067</v>
      </c>
      <c r="D14" s="880"/>
      <c r="E14" s="881"/>
      <c r="F14" s="473">
        <f>SUM(F15:F23)</f>
        <v>0</v>
      </c>
    </row>
    <row r="15" spans="1:7" s="94" customFormat="1" ht="20.100000000000001" customHeight="1" x14ac:dyDescent="0.25">
      <c r="A15" s="474"/>
      <c r="B15" s="256" t="s">
        <v>1648</v>
      </c>
      <c r="C15" s="256" t="s">
        <v>1681</v>
      </c>
      <c r="D15" s="256" t="s">
        <v>1680</v>
      </c>
      <c r="E15" s="157" t="s">
        <v>1656</v>
      </c>
      <c r="F15" s="476">
        <v>0</v>
      </c>
    </row>
    <row r="16" spans="1:7" s="94" customFormat="1" ht="20.100000000000001" customHeight="1" x14ac:dyDescent="0.25">
      <c r="A16" s="474"/>
      <c r="B16" s="256" t="s">
        <v>1648</v>
      </c>
      <c r="C16" s="256" t="s">
        <v>1681</v>
      </c>
      <c r="D16" s="256" t="s">
        <v>1649</v>
      </c>
      <c r="E16" s="157" t="s">
        <v>1071</v>
      </c>
      <c r="F16" s="475">
        <v>0</v>
      </c>
    </row>
    <row r="17" spans="1:6" s="94" customFormat="1" ht="20.100000000000001" customHeight="1" x14ac:dyDescent="0.25">
      <c r="A17" s="474"/>
      <c r="B17" s="256" t="s">
        <v>1648</v>
      </c>
      <c r="C17" s="256" t="s">
        <v>1681</v>
      </c>
      <c r="D17" s="256" t="s">
        <v>1650</v>
      </c>
      <c r="E17" s="157" t="s">
        <v>1073</v>
      </c>
      <c r="F17" s="475">
        <v>0</v>
      </c>
    </row>
    <row r="18" spans="1:6" s="94" customFormat="1" ht="20.100000000000001" customHeight="1" x14ac:dyDescent="0.25">
      <c r="A18" s="474"/>
      <c r="B18" s="256" t="s">
        <v>1648</v>
      </c>
      <c r="C18" s="256" t="s">
        <v>1681</v>
      </c>
      <c r="D18" s="256" t="s">
        <v>1683</v>
      </c>
      <c r="E18" s="157" t="s">
        <v>1075</v>
      </c>
      <c r="F18" s="475">
        <v>0</v>
      </c>
    </row>
    <row r="19" spans="1:6" s="94" customFormat="1" ht="20.100000000000001" customHeight="1" x14ac:dyDescent="0.25">
      <c r="A19" s="474"/>
      <c r="B19" s="256" t="s">
        <v>1648</v>
      </c>
      <c r="C19" s="256" t="s">
        <v>1681</v>
      </c>
      <c r="D19" s="256" t="s">
        <v>1651</v>
      </c>
      <c r="E19" s="157" t="s">
        <v>1077</v>
      </c>
      <c r="F19" s="475">
        <v>0</v>
      </c>
    </row>
    <row r="20" spans="1:6" s="94" customFormat="1" ht="20.100000000000001" customHeight="1" x14ac:dyDescent="0.25">
      <c r="A20" s="474"/>
      <c r="B20" s="256" t="s">
        <v>1648</v>
      </c>
      <c r="C20" s="256" t="s">
        <v>1681</v>
      </c>
      <c r="D20" s="256" t="s">
        <v>1684</v>
      </c>
      <c r="E20" s="157" t="s">
        <v>1079</v>
      </c>
      <c r="F20" s="475">
        <v>0</v>
      </c>
    </row>
    <row r="21" spans="1:6" s="94" customFormat="1" ht="20.100000000000001" customHeight="1" x14ac:dyDescent="0.25">
      <c r="A21" s="474"/>
      <c r="B21" s="256" t="s">
        <v>1648</v>
      </c>
      <c r="C21" s="256" t="s">
        <v>1681</v>
      </c>
      <c r="D21" s="256" t="s">
        <v>1652</v>
      </c>
      <c r="E21" s="157" t="s">
        <v>1081</v>
      </c>
      <c r="F21" s="475">
        <v>0</v>
      </c>
    </row>
    <row r="22" spans="1:6" s="94" customFormat="1" ht="20.100000000000001" customHeight="1" x14ac:dyDescent="0.25">
      <c r="A22" s="474"/>
      <c r="B22" s="256" t="s">
        <v>1648</v>
      </c>
      <c r="C22" s="256" t="s">
        <v>1681</v>
      </c>
      <c r="D22" s="256" t="s">
        <v>1685</v>
      </c>
      <c r="E22" s="157" t="s">
        <v>1083</v>
      </c>
      <c r="F22" s="475">
        <v>0</v>
      </c>
    </row>
    <row r="23" spans="1:6" s="94" customFormat="1" ht="20.100000000000001" customHeight="1" x14ac:dyDescent="0.25">
      <c r="A23" s="474"/>
      <c r="B23" s="256" t="s">
        <v>1648</v>
      </c>
      <c r="C23" s="256" t="s">
        <v>1681</v>
      </c>
      <c r="D23" s="256" t="s">
        <v>1686</v>
      </c>
      <c r="E23" s="157" t="s">
        <v>179</v>
      </c>
      <c r="F23" s="475">
        <v>0</v>
      </c>
    </row>
    <row r="24" spans="1:6" s="194" customFormat="1" ht="20.100000000000001" customHeight="1" x14ac:dyDescent="0.25">
      <c r="A24" s="472" t="s">
        <v>1648</v>
      </c>
      <c r="B24" s="258" t="s">
        <v>1682</v>
      </c>
      <c r="C24" s="879" t="s">
        <v>1086</v>
      </c>
      <c r="D24" s="880"/>
      <c r="E24" s="881"/>
      <c r="F24" s="473">
        <f>SUM(F25)</f>
        <v>0</v>
      </c>
    </row>
    <row r="25" spans="1:6" s="94" customFormat="1" ht="20.100000000000001" customHeight="1" x14ac:dyDescent="0.25">
      <c r="A25" s="474"/>
      <c r="B25" s="256" t="s">
        <v>1648</v>
      </c>
      <c r="C25" s="256" t="s">
        <v>1682</v>
      </c>
      <c r="D25" s="256" t="s">
        <v>1680</v>
      </c>
      <c r="E25" s="157" t="s">
        <v>1088</v>
      </c>
      <c r="F25" s="475">
        <v>0</v>
      </c>
    </row>
    <row r="26" spans="1:6" s="194" customFormat="1" ht="20.100000000000001" customHeight="1" x14ac:dyDescent="0.25">
      <c r="A26" s="472" t="s">
        <v>1648</v>
      </c>
      <c r="B26" s="258" t="s">
        <v>1687</v>
      </c>
      <c r="C26" s="879" t="s">
        <v>1090</v>
      </c>
      <c r="D26" s="880"/>
      <c r="E26" s="881"/>
      <c r="F26" s="473">
        <f>SUM(F27:F28)</f>
        <v>0</v>
      </c>
    </row>
    <row r="27" spans="1:6" s="94" customFormat="1" ht="20.100000000000001" customHeight="1" x14ac:dyDescent="0.25">
      <c r="A27" s="474"/>
      <c r="B27" s="256" t="s">
        <v>1648</v>
      </c>
      <c r="C27" s="256" t="s">
        <v>1687</v>
      </c>
      <c r="D27" s="256" t="s">
        <v>1680</v>
      </c>
      <c r="E27" s="157" t="s">
        <v>1657</v>
      </c>
      <c r="F27" s="475">
        <v>0</v>
      </c>
    </row>
    <row r="28" spans="1:6" s="94" customFormat="1" ht="20.100000000000001" customHeight="1" x14ac:dyDescent="0.25">
      <c r="A28" s="474"/>
      <c r="B28" s="256" t="s">
        <v>1648</v>
      </c>
      <c r="C28" s="256" t="s">
        <v>1687</v>
      </c>
      <c r="D28" s="256" t="s">
        <v>1649</v>
      </c>
      <c r="E28" s="157" t="s">
        <v>1094</v>
      </c>
      <c r="F28" s="475">
        <v>0</v>
      </c>
    </row>
    <row r="29" spans="1:6" s="194" customFormat="1" ht="20.100000000000001" customHeight="1" x14ac:dyDescent="0.25">
      <c r="A29" s="472" t="s">
        <v>1648</v>
      </c>
      <c r="B29" s="258" t="s">
        <v>1688</v>
      </c>
      <c r="C29" s="879" t="s">
        <v>1096</v>
      </c>
      <c r="D29" s="880"/>
      <c r="E29" s="881"/>
      <c r="F29" s="473">
        <f>SUM(F30:F32)</f>
        <v>0</v>
      </c>
    </row>
    <row r="30" spans="1:6" s="94" customFormat="1" ht="20.100000000000001" customHeight="1" x14ac:dyDescent="0.25">
      <c r="A30" s="474"/>
      <c r="B30" s="256" t="s">
        <v>1648</v>
      </c>
      <c r="C30" s="256" t="s">
        <v>1688</v>
      </c>
      <c r="D30" s="256" t="s">
        <v>1680</v>
      </c>
      <c r="E30" s="157" t="s">
        <v>1098</v>
      </c>
      <c r="F30" s="475">
        <v>0</v>
      </c>
    </row>
    <row r="31" spans="1:6" s="94" customFormat="1" ht="20.100000000000001" customHeight="1" x14ac:dyDescent="0.25">
      <c r="A31" s="474"/>
      <c r="B31" s="256" t="s">
        <v>1648</v>
      </c>
      <c r="C31" s="256" t="s">
        <v>1688</v>
      </c>
      <c r="D31" s="256" t="s">
        <v>1649</v>
      </c>
      <c r="E31" s="157" t="s">
        <v>1100</v>
      </c>
      <c r="F31" s="475">
        <v>0</v>
      </c>
    </row>
    <row r="32" spans="1:6" s="94" customFormat="1" ht="20.100000000000001" customHeight="1" x14ac:dyDescent="0.25">
      <c r="A32" s="474"/>
      <c r="B32" s="256" t="s">
        <v>1648</v>
      </c>
      <c r="C32" s="256" t="s">
        <v>1688</v>
      </c>
      <c r="D32" s="256" t="s">
        <v>1650</v>
      </c>
      <c r="E32" s="157" t="s">
        <v>1102</v>
      </c>
      <c r="F32" s="475">
        <v>0</v>
      </c>
    </row>
    <row r="33" spans="1:6" s="194" customFormat="1" ht="20.100000000000001" customHeight="1" x14ac:dyDescent="0.25">
      <c r="A33" s="472" t="s">
        <v>1648</v>
      </c>
      <c r="B33" s="258" t="s">
        <v>1689</v>
      </c>
      <c r="C33" s="879" t="s">
        <v>1104</v>
      </c>
      <c r="D33" s="880"/>
      <c r="E33" s="881"/>
      <c r="F33" s="473">
        <f>SUM(F34:F37)</f>
        <v>0</v>
      </c>
    </row>
    <row r="34" spans="1:6" s="94" customFormat="1" ht="20.100000000000001" customHeight="1" x14ac:dyDescent="0.25">
      <c r="A34" s="474"/>
      <c r="B34" s="256" t="s">
        <v>1648</v>
      </c>
      <c r="C34" s="256" t="s">
        <v>1689</v>
      </c>
      <c r="D34" s="256" t="s">
        <v>1680</v>
      </c>
      <c r="E34" s="157" t="s">
        <v>1106</v>
      </c>
      <c r="F34" s="475">
        <v>0</v>
      </c>
    </row>
    <row r="35" spans="1:6" s="94" customFormat="1" ht="20.100000000000001" customHeight="1" x14ac:dyDescent="0.25">
      <c r="A35" s="474"/>
      <c r="B35" s="256" t="s">
        <v>1648</v>
      </c>
      <c r="C35" s="256" t="s">
        <v>1689</v>
      </c>
      <c r="D35" s="256" t="s">
        <v>1649</v>
      </c>
      <c r="E35" s="157" t="s">
        <v>1108</v>
      </c>
      <c r="F35" s="475">
        <v>0</v>
      </c>
    </row>
    <row r="36" spans="1:6" s="94" customFormat="1" ht="20.100000000000001" customHeight="1" x14ac:dyDescent="0.25">
      <c r="A36" s="474"/>
      <c r="B36" s="256" t="s">
        <v>1648</v>
      </c>
      <c r="C36" s="256" t="s">
        <v>1689</v>
      </c>
      <c r="D36" s="256" t="s">
        <v>1650</v>
      </c>
      <c r="E36" s="157" t="s">
        <v>1110</v>
      </c>
      <c r="F36" s="475">
        <v>0</v>
      </c>
    </row>
    <row r="37" spans="1:6" s="94" customFormat="1" ht="20.100000000000001" customHeight="1" x14ac:dyDescent="0.25">
      <c r="A37" s="474"/>
      <c r="B37" s="256" t="s">
        <v>1648</v>
      </c>
      <c r="C37" s="256" t="s">
        <v>1689</v>
      </c>
      <c r="D37" s="256" t="s">
        <v>1683</v>
      </c>
      <c r="E37" s="157" t="s">
        <v>1112</v>
      </c>
      <c r="F37" s="475">
        <v>0</v>
      </c>
    </row>
    <row r="38" spans="1:6" s="194" customFormat="1" ht="20.100000000000001" customHeight="1" x14ac:dyDescent="0.25">
      <c r="A38" s="472" t="s">
        <v>1648</v>
      </c>
      <c r="B38" s="258" t="s">
        <v>1690</v>
      </c>
      <c r="C38" s="879" t="s">
        <v>521</v>
      </c>
      <c r="D38" s="880"/>
      <c r="E38" s="881"/>
      <c r="F38" s="473">
        <f>SUM(F39:F43)</f>
        <v>0</v>
      </c>
    </row>
    <row r="39" spans="1:6" s="94" customFormat="1" ht="20.100000000000001" customHeight="1" x14ac:dyDescent="0.25">
      <c r="A39" s="474"/>
      <c r="B39" s="256" t="s">
        <v>1648</v>
      </c>
      <c r="C39" s="256" t="s">
        <v>1690</v>
      </c>
      <c r="D39" s="256" t="s">
        <v>1680</v>
      </c>
      <c r="E39" s="157" t="s">
        <v>1658</v>
      </c>
      <c r="F39" s="475">
        <v>0</v>
      </c>
    </row>
    <row r="40" spans="1:6" s="94" customFormat="1" ht="20.100000000000001" customHeight="1" x14ac:dyDescent="0.25">
      <c r="A40" s="474"/>
      <c r="B40" s="256" t="s">
        <v>1648</v>
      </c>
      <c r="C40" s="256" t="s">
        <v>1690</v>
      </c>
      <c r="D40" s="256" t="s">
        <v>1649</v>
      </c>
      <c r="E40" s="157" t="s">
        <v>1117</v>
      </c>
      <c r="F40" s="475">
        <v>0</v>
      </c>
    </row>
    <row r="41" spans="1:6" s="94" customFormat="1" ht="20.100000000000001" customHeight="1" x14ac:dyDescent="0.25">
      <c r="A41" s="474"/>
      <c r="B41" s="256" t="s">
        <v>1648</v>
      </c>
      <c r="C41" s="256" t="s">
        <v>1690</v>
      </c>
      <c r="D41" s="256" t="s">
        <v>1650</v>
      </c>
      <c r="E41" s="157" t="s">
        <v>1119</v>
      </c>
      <c r="F41" s="475">
        <v>0</v>
      </c>
    </row>
    <row r="42" spans="1:6" s="94" customFormat="1" ht="20.100000000000001" customHeight="1" x14ac:dyDescent="0.25">
      <c r="A42" s="474"/>
      <c r="B42" s="256" t="s">
        <v>1648</v>
      </c>
      <c r="C42" s="256" t="s">
        <v>1690</v>
      </c>
      <c r="D42" s="256" t="s">
        <v>1683</v>
      </c>
      <c r="E42" s="157" t="s">
        <v>1121</v>
      </c>
      <c r="F42" s="475">
        <v>0</v>
      </c>
    </row>
    <row r="43" spans="1:6" s="94" customFormat="1" ht="20.100000000000001" customHeight="1" x14ac:dyDescent="0.25">
      <c r="A43" s="474"/>
      <c r="B43" s="256" t="s">
        <v>1648</v>
      </c>
      <c r="C43" s="256" t="s">
        <v>1690</v>
      </c>
      <c r="D43" s="256" t="s">
        <v>1651</v>
      </c>
      <c r="E43" s="157" t="s">
        <v>179</v>
      </c>
      <c r="F43" s="475">
        <v>0</v>
      </c>
    </row>
    <row r="44" spans="1:6" s="194" customFormat="1" ht="20.100000000000001" customHeight="1" x14ac:dyDescent="0.25">
      <c r="A44" s="470" t="s">
        <v>1649</v>
      </c>
      <c r="B44" s="876" t="s">
        <v>1124</v>
      </c>
      <c r="C44" s="877"/>
      <c r="D44" s="877"/>
      <c r="E44" s="878"/>
      <c r="F44" s="471">
        <f>SUM(F45+F52+F60+F66+F71+F78+F88)</f>
        <v>0</v>
      </c>
    </row>
    <row r="45" spans="1:6" s="194" customFormat="1" ht="20.100000000000001" customHeight="1" x14ac:dyDescent="0.25">
      <c r="A45" s="472" t="s">
        <v>1653</v>
      </c>
      <c r="B45" s="258" t="s">
        <v>1648</v>
      </c>
      <c r="C45" s="879" t="s">
        <v>1659</v>
      </c>
      <c r="D45" s="880"/>
      <c r="E45" s="881"/>
      <c r="F45" s="473">
        <f>SUM(F46:F51)</f>
        <v>0</v>
      </c>
    </row>
    <row r="46" spans="1:6" s="94" customFormat="1" ht="20.100000000000001" customHeight="1" x14ac:dyDescent="0.25">
      <c r="A46" s="474"/>
      <c r="B46" s="256" t="s">
        <v>1653</v>
      </c>
      <c r="C46" s="256" t="s">
        <v>1648</v>
      </c>
      <c r="D46" s="256" t="s">
        <v>1680</v>
      </c>
      <c r="E46" s="157" t="s">
        <v>1326</v>
      </c>
      <c r="F46" s="475">
        <v>0</v>
      </c>
    </row>
    <row r="47" spans="1:6" s="94" customFormat="1" ht="20.100000000000001" customHeight="1" x14ac:dyDescent="0.25">
      <c r="A47" s="474"/>
      <c r="B47" s="256" t="s">
        <v>1653</v>
      </c>
      <c r="C47" s="256" t="s">
        <v>1648</v>
      </c>
      <c r="D47" s="256" t="s">
        <v>1649</v>
      </c>
      <c r="E47" s="157" t="s">
        <v>1660</v>
      </c>
      <c r="F47" s="475">
        <v>0</v>
      </c>
    </row>
    <row r="48" spans="1:6" s="94" customFormat="1" ht="20.100000000000001" customHeight="1" x14ac:dyDescent="0.25">
      <c r="A48" s="474"/>
      <c r="B48" s="256" t="s">
        <v>1653</v>
      </c>
      <c r="C48" s="256" t="s">
        <v>1648</v>
      </c>
      <c r="D48" s="256" t="s">
        <v>1650</v>
      </c>
      <c r="E48" s="157" t="s">
        <v>1661</v>
      </c>
      <c r="F48" s="475">
        <v>0</v>
      </c>
    </row>
    <row r="49" spans="1:6" s="94" customFormat="1" ht="20.100000000000001" customHeight="1" x14ac:dyDescent="0.25">
      <c r="A49" s="474"/>
      <c r="B49" s="256" t="s">
        <v>1653</v>
      </c>
      <c r="C49" s="256" t="s">
        <v>1648</v>
      </c>
      <c r="D49" s="256" t="s">
        <v>1683</v>
      </c>
      <c r="E49" s="157" t="s">
        <v>1662</v>
      </c>
      <c r="F49" s="475">
        <v>0</v>
      </c>
    </row>
    <row r="50" spans="1:6" s="94" customFormat="1" ht="20.100000000000001" customHeight="1" x14ac:dyDescent="0.25">
      <c r="A50" s="474"/>
      <c r="B50" s="256" t="s">
        <v>1653</v>
      </c>
      <c r="C50" s="256" t="s">
        <v>1648</v>
      </c>
      <c r="D50" s="256" t="s">
        <v>1651</v>
      </c>
      <c r="E50" s="157" t="s">
        <v>1327</v>
      </c>
      <c r="F50" s="475">
        <v>0</v>
      </c>
    </row>
    <row r="51" spans="1:6" s="94" customFormat="1" ht="20.100000000000001" customHeight="1" x14ac:dyDescent="0.25">
      <c r="A51" s="474"/>
      <c r="B51" s="256" t="s">
        <v>1653</v>
      </c>
      <c r="C51" s="256" t="s">
        <v>1648</v>
      </c>
      <c r="D51" s="256" t="s">
        <v>1684</v>
      </c>
      <c r="E51" s="157" t="s">
        <v>1328</v>
      </c>
      <c r="F51" s="475">
        <v>0</v>
      </c>
    </row>
    <row r="52" spans="1:6" s="195" customFormat="1" ht="20.100000000000001" customHeight="1" x14ac:dyDescent="0.25">
      <c r="A52" s="472" t="s">
        <v>1653</v>
      </c>
      <c r="B52" s="258" t="s">
        <v>1653</v>
      </c>
      <c r="C52" s="879" t="s">
        <v>1663</v>
      </c>
      <c r="D52" s="880"/>
      <c r="E52" s="881"/>
      <c r="F52" s="473">
        <f>SUM(F53:F59)</f>
        <v>0</v>
      </c>
    </row>
    <row r="53" spans="1:6" s="94" customFormat="1" ht="20.100000000000001" customHeight="1" x14ac:dyDescent="0.25">
      <c r="A53" s="474"/>
      <c r="B53" s="256" t="s">
        <v>1653</v>
      </c>
      <c r="C53" s="256" t="s">
        <v>1653</v>
      </c>
      <c r="D53" s="256" t="s">
        <v>1680</v>
      </c>
      <c r="E53" s="157" t="s">
        <v>1664</v>
      </c>
      <c r="F53" s="475">
        <v>0</v>
      </c>
    </row>
    <row r="54" spans="1:6" s="94" customFormat="1" ht="20.100000000000001" customHeight="1" x14ac:dyDescent="0.25">
      <c r="A54" s="474"/>
      <c r="B54" s="256" t="s">
        <v>1653</v>
      </c>
      <c r="C54" s="256" t="s">
        <v>1653</v>
      </c>
      <c r="D54" s="256" t="s">
        <v>1649</v>
      </c>
      <c r="E54" s="157" t="s">
        <v>1329</v>
      </c>
      <c r="F54" s="475">
        <v>0</v>
      </c>
    </row>
    <row r="55" spans="1:6" s="94" customFormat="1" ht="20.100000000000001" customHeight="1" x14ac:dyDescent="0.25">
      <c r="A55" s="474"/>
      <c r="B55" s="256" t="s">
        <v>1653</v>
      </c>
      <c r="C55" s="256" t="s">
        <v>1653</v>
      </c>
      <c r="D55" s="256" t="s">
        <v>1650</v>
      </c>
      <c r="E55" s="157" t="s">
        <v>1330</v>
      </c>
      <c r="F55" s="475">
        <v>0</v>
      </c>
    </row>
    <row r="56" spans="1:6" s="94" customFormat="1" ht="20.100000000000001" customHeight="1" x14ac:dyDescent="0.25">
      <c r="A56" s="474"/>
      <c r="B56" s="256" t="s">
        <v>1653</v>
      </c>
      <c r="C56" s="256" t="s">
        <v>1653</v>
      </c>
      <c r="D56" s="256" t="s">
        <v>1683</v>
      </c>
      <c r="E56" s="157" t="s">
        <v>1665</v>
      </c>
      <c r="F56" s="475">
        <v>0</v>
      </c>
    </row>
    <row r="57" spans="1:6" s="94" customFormat="1" ht="20.100000000000001" customHeight="1" x14ac:dyDescent="0.25">
      <c r="A57" s="474"/>
      <c r="B57" s="256" t="s">
        <v>1653</v>
      </c>
      <c r="C57" s="256" t="s">
        <v>1653</v>
      </c>
      <c r="D57" s="256" t="s">
        <v>1651</v>
      </c>
      <c r="E57" s="157" t="s">
        <v>1666</v>
      </c>
      <c r="F57" s="475">
        <v>0</v>
      </c>
    </row>
    <row r="58" spans="1:6" s="94" customFormat="1" ht="20.100000000000001" customHeight="1" x14ac:dyDescent="0.25">
      <c r="A58" s="474"/>
      <c r="B58" s="256" t="s">
        <v>1653</v>
      </c>
      <c r="C58" s="256" t="s">
        <v>1653</v>
      </c>
      <c r="D58" s="256" t="s">
        <v>1684</v>
      </c>
      <c r="E58" s="157" t="s">
        <v>1126</v>
      </c>
      <c r="F58" s="475">
        <v>0</v>
      </c>
    </row>
    <row r="59" spans="1:6" s="94" customFormat="1" ht="20.100000000000001" customHeight="1" x14ac:dyDescent="0.25">
      <c r="A59" s="474"/>
      <c r="B59" s="256" t="s">
        <v>1653</v>
      </c>
      <c r="C59" s="256" t="s">
        <v>1653</v>
      </c>
      <c r="D59" s="256" t="s">
        <v>1652</v>
      </c>
      <c r="E59" s="157" t="s">
        <v>1128</v>
      </c>
      <c r="F59" s="475">
        <v>0</v>
      </c>
    </row>
    <row r="60" spans="1:6" s="195" customFormat="1" ht="20.100000000000001" customHeight="1" x14ac:dyDescent="0.25">
      <c r="A60" s="472" t="s">
        <v>1653</v>
      </c>
      <c r="B60" s="258" t="s">
        <v>1681</v>
      </c>
      <c r="C60" s="879" t="s">
        <v>1130</v>
      </c>
      <c r="D60" s="880"/>
      <c r="E60" s="881"/>
      <c r="F60" s="473">
        <f>SUM(F61:F65)</f>
        <v>0</v>
      </c>
    </row>
    <row r="61" spans="1:6" s="94" customFormat="1" ht="20.100000000000001" customHeight="1" x14ac:dyDescent="0.25">
      <c r="A61" s="474"/>
      <c r="B61" s="256" t="s">
        <v>1653</v>
      </c>
      <c r="C61" s="256" t="s">
        <v>1681</v>
      </c>
      <c r="D61" s="256" t="s">
        <v>1680</v>
      </c>
      <c r="E61" s="157" t="s">
        <v>1132</v>
      </c>
      <c r="F61" s="475">
        <v>0</v>
      </c>
    </row>
    <row r="62" spans="1:6" s="94" customFormat="1" ht="20.100000000000001" customHeight="1" x14ac:dyDescent="0.25">
      <c r="A62" s="474"/>
      <c r="B62" s="256" t="s">
        <v>1653</v>
      </c>
      <c r="C62" s="256" t="s">
        <v>1681</v>
      </c>
      <c r="D62" s="256" t="s">
        <v>1649</v>
      </c>
      <c r="E62" s="157" t="s">
        <v>1134</v>
      </c>
      <c r="F62" s="475">
        <v>0</v>
      </c>
    </row>
    <row r="63" spans="1:6" s="94" customFormat="1" ht="20.100000000000001" customHeight="1" x14ac:dyDescent="0.25">
      <c r="A63" s="474"/>
      <c r="B63" s="256" t="s">
        <v>1653</v>
      </c>
      <c r="C63" s="256" t="s">
        <v>1681</v>
      </c>
      <c r="D63" s="256" t="s">
        <v>1650</v>
      </c>
      <c r="E63" s="157" t="s">
        <v>1136</v>
      </c>
      <c r="F63" s="475">
        <v>0</v>
      </c>
    </row>
    <row r="64" spans="1:6" s="94" customFormat="1" ht="20.100000000000001" customHeight="1" x14ac:dyDescent="0.25">
      <c r="A64" s="474"/>
      <c r="B64" s="256" t="s">
        <v>1653</v>
      </c>
      <c r="C64" s="256" t="s">
        <v>1681</v>
      </c>
      <c r="D64" s="256" t="s">
        <v>1683</v>
      </c>
      <c r="E64" s="157" t="s">
        <v>1138</v>
      </c>
      <c r="F64" s="475">
        <v>0</v>
      </c>
    </row>
    <row r="65" spans="1:6" s="94" customFormat="1" ht="20.100000000000001" customHeight="1" x14ac:dyDescent="0.25">
      <c r="A65" s="474"/>
      <c r="B65" s="256" t="s">
        <v>1653</v>
      </c>
      <c r="C65" s="256" t="s">
        <v>1681</v>
      </c>
      <c r="D65" s="256" t="s">
        <v>1651</v>
      </c>
      <c r="E65" s="157" t="s">
        <v>1140</v>
      </c>
      <c r="F65" s="475">
        <v>0</v>
      </c>
    </row>
    <row r="66" spans="1:6" s="195" customFormat="1" ht="20.100000000000001" customHeight="1" x14ac:dyDescent="0.25">
      <c r="A66" s="472" t="s">
        <v>1653</v>
      </c>
      <c r="B66" s="258" t="s">
        <v>1682</v>
      </c>
      <c r="C66" s="879" t="s">
        <v>1142</v>
      </c>
      <c r="D66" s="880"/>
      <c r="E66" s="881"/>
      <c r="F66" s="473">
        <f>SUM(F67:F70)</f>
        <v>0</v>
      </c>
    </row>
    <row r="67" spans="1:6" s="94" customFormat="1" ht="20.100000000000001" customHeight="1" x14ac:dyDescent="0.25">
      <c r="A67" s="474"/>
      <c r="B67" s="256" t="s">
        <v>1653</v>
      </c>
      <c r="C67" s="256" t="s">
        <v>1682</v>
      </c>
      <c r="D67" s="256" t="s">
        <v>1680</v>
      </c>
      <c r="E67" s="157" t="s">
        <v>1144</v>
      </c>
      <c r="F67" s="475">
        <v>0</v>
      </c>
    </row>
    <row r="68" spans="1:6" s="94" customFormat="1" ht="20.100000000000001" customHeight="1" x14ac:dyDescent="0.25">
      <c r="A68" s="474"/>
      <c r="B68" s="256" t="s">
        <v>1653</v>
      </c>
      <c r="C68" s="256" t="s">
        <v>1682</v>
      </c>
      <c r="D68" s="256" t="s">
        <v>1649</v>
      </c>
      <c r="E68" s="157" t="s">
        <v>1146</v>
      </c>
      <c r="F68" s="475">
        <v>0</v>
      </c>
    </row>
    <row r="69" spans="1:6" s="94" customFormat="1" ht="20.100000000000001" customHeight="1" x14ac:dyDescent="0.25">
      <c r="A69" s="474"/>
      <c r="B69" s="256" t="s">
        <v>1653</v>
      </c>
      <c r="C69" s="256" t="s">
        <v>1682</v>
      </c>
      <c r="D69" s="256" t="s">
        <v>1650</v>
      </c>
      <c r="E69" s="157" t="s">
        <v>1148</v>
      </c>
      <c r="F69" s="475">
        <v>0</v>
      </c>
    </row>
    <row r="70" spans="1:6" s="94" customFormat="1" ht="20.100000000000001" customHeight="1" x14ac:dyDescent="0.25">
      <c r="A70" s="474"/>
      <c r="B70" s="256" t="s">
        <v>1653</v>
      </c>
      <c r="C70" s="256" t="s">
        <v>1682</v>
      </c>
      <c r="D70" s="256" t="s">
        <v>1683</v>
      </c>
      <c r="E70" s="157" t="s">
        <v>1150</v>
      </c>
      <c r="F70" s="475">
        <v>0</v>
      </c>
    </row>
    <row r="71" spans="1:6" s="195" customFormat="1" ht="20.100000000000001" customHeight="1" x14ac:dyDescent="0.25">
      <c r="A71" s="472" t="s">
        <v>1653</v>
      </c>
      <c r="B71" s="258" t="s">
        <v>1687</v>
      </c>
      <c r="C71" s="879" t="s">
        <v>1152</v>
      </c>
      <c r="D71" s="880"/>
      <c r="E71" s="881"/>
      <c r="F71" s="473">
        <f>SUM(F72:F77)</f>
        <v>0</v>
      </c>
    </row>
    <row r="72" spans="1:6" s="94" customFormat="1" ht="20.100000000000001" customHeight="1" x14ac:dyDescent="0.25">
      <c r="A72" s="474"/>
      <c r="B72" s="256" t="s">
        <v>1653</v>
      </c>
      <c r="C72" s="256" t="s">
        <v>1687</v>
      </c>
      <c r="D72" s="256" t="s">
        <v>1680</v>
      </c>
      <c r="E72" s="157" t="s">
        <v>1154</v>
      </c>
      <c r="F72" s="475">
        <v>0</v>
      </c>
    </row>
    <row r="73" spans="1:6" s="94" customFormat="1" ht="20.100000000000001" customHeight="1" x14ac:dyDescent="0.25">
      <c r="A73" s="474"/>
      <c r="B73" s="256" t="s">
        <v>1653</v>
      </c>
      <c r="C73" s="256" t="s">
        <v>1687</v>
      </c>
      <c r="D73" s="256" t="s">
        <v>1649</v>
      </c>
      <c r="E73" s="157" t="s">
        <v>1156</v>
      </c>
      <c r="F73" s="475">
        <v>0</v>
      </c>
    </row>
    <row r="74" spans="1:6" s="94" customFormat="1" ht="20.100000000000001" customHeight="1" x14ac:dyDescent="0.25">
      <c r="A74" s="474"/>
      <c r="B74" s="256" t="s">
        <v>1653</v>
      </c>
      <c r="C74" s="256" t="s">
        <v>1687</v>
      </c>
      <c r="D74" s="256" t="s">
        <v>1650</v>
      </c>
      <c r="E74" s="157" t="s">
        <v>1158</v>
      </c>
      <c r="F74" s="475">
        <v>0</v>
      </c>
    </row>
    <row r="75" spans="1:6" s="94" customFormat="1" ht="20.100000000000001" customHeight="1" x14ac:dyDescent="0.25">
      <c r="A75" s="474"/>
      <c r="B75" s="256" t="s">
        <v>1653</v>
      </c>
      <c r="C75" s="256" t="s">
        <v>1687</v>
      </c>
      <c r="D75" s="256" t="s">
        <v>1683</v>
      </c>
      <c r="E75" s="157" t="s">
        <v>1160</v>
      </c>
      <c r="F75" s="475">
        <v>0</v>
      </c>
    </row>
    <row r="76" spans="1:6" s="94" customFormat="1" ht="20.100000000000001" customHeight="1" x14ac:dyDescent="0.25">
      <c r="A76" s="474"/>
      <c r="B76" s="256" t="s">
        <v>1653</v>
      </c>
      <c r="C76" s="256" t="s">
        <v>1687</v>
      </c>
      <c r="D76" s="256" t="s">
        <v>1651</v>
      </c>
      <c r="E76" s="157" t="s">
        <v>1162</v>
      </c>
      <c r="F76" s="475">
        <v>0</v>
      </c>
    </row>
    <row r="77" spans="1:6" s="94" customFormat="1" ht="20.100000000000001" customHeight="1" x14ac:dyDescent="0.25">
      <c r="A77" s="474"/>
      <c r="B77" s="256" t="s">
        <v>1653</v>
      </c>
      <c r="C77" s="256" t="s">
        <v>1687</v>
      </c>
      <c r="D77" s="256" t="s">
        <v>1684</v>
      </c>
      <c r="E77" s="157" t="s">
        <v>1164</v>
      </c>
      <c r="F77" s="475">
        <v>0</v>
      </c>
    </row>
    <row r="78" spans="1:6" s="195" customFormat="1" ht="20.100000000000001" customHeight="1" x14ac:dyDescent="0.25">
      <c r="A78" s="472" t="s">
        <v>1653</v>
      </c>
      <c r="B78" s="258" t="s">
        <v>1688</v>
      </c>
      <c r="C78" s="879" t="s">
        <v>1166</v>
      </c>
      <c r="D78" s="880"/>
      <c r="E78" s="881"/>
      <c r="F78" s="473">
        <f>SUM(F79:F87)</f>
        <v>0</v>
      </c>
    </row>
    <row r="79" spans="1:6" s="94" customFormat="1" ht="20.100000000000001" customHeight="1" x14ac:dyDescent="0.25">
      <c r="A79" s="474"/>
      <c r="B79" s="256" t="s">
        <v>1653</v>
      </c>
      <c r="C79" s="256" t="s">
        <v>1688</v>
      </c>
      <c r="D79" s="256" t="s">
        <v>1680</v>
      </c>
      <c r="E79" s="157" t="s">
        <v>1168</v>
      </c>
      <c r="F79" s="475">
        <v>0</v>
      </c>
    </row>
    <row r="80" spans="1:6" s="94" customFormat="1" ht="20.100000000000001" customHeight="1" x14ac:dyDescent="0.25">
      <c r="A80" s="474"/>
      <c r="B80" s="256" t="s">
        <v>1653</v>
      </c>
      <c r="C80" s="256" t="s">
        <v>1688</v>
      </c>
      <c r="D80" s="256" t="s">
        <v>1649</v>
      </c>
      <c r="E80" s="157" t="s">
        <v>1170</v>
      </c>
      <c r="F80" s="475">
        <v>0</v>
      </c>
    </row>
    <row r="81" spans="1:6" s="94" customFormat="1" ht="20.100000000000001" customHeight="1" x14ac:dyDescent="0.25">
      <c r="A81" s="474"/>
      <c r="B81" s="256" t="s">
        <v>1653</v>
      </c>
      <c r="C81" s="256" t="s">
        <v>1688</v>
      </c>
      <c r="D81" s="256" t="s">
        <v>1650</v>
      </c>
      <c r="E81" s="157" t="s">
        <v>1172</v>
      </c>
      <c r="F81" s="475">
        <v>0</v>
      </c>
    </row>
    <row r="82" spans="1:6" s="94" customFormat="1" ht="20.100000000000001" customHeight="1" x14ac:dyDescent="0.25">
      <c r="A82" s="474"/>
      <c r="B82" s="256" t="s">
        <v>1653</v>
      </c>
      <c r="C82" s="256" t="s">
        <v>1688</v>
      </c>
      <c r="D82" s="256" t="s">
        <v>1683</v>
      </c>
      <c r="E82" s="157" t="s">
        <v>1174</v>
      </c>
      <c r="F82" s="475">
        <v>0</v>
      </c>
    </row>
    <row r="83" spans="1:6" s="94" customFormat="1" ht="20.100000000000001" customHeight="1" x14ac:dyDescent="0.25">
      <c r="A83" s="474"/>
      <c r="B83" s="256" t="s">
        <v>1653</v>
      </c>
      <c r="C83" s="256" t="s">
        <v>1688</v>
      </c>
      <c r="D83" s="256" t="s">
        <v>1651</v>
      </c>
      <c r="E83" s="157" t="s">
        <v>1176</v>
      </c>
      <c r="F83" s="475">
        <v>0</v>
      </c>
    </row>
    <row r="84" spans="1:6" s="94" customFormat="1" ht="20.100000000000001" customHeight="1" x14ac:dyDescent="0.25">
      <c r="A84" s="474"/>
      <c r="B84" s="256" t="s">
        <v>1653</v>
      </c>
      <c r="C84" s="256" t="s">
        <v>1688</v>
      </c>
      <c r="D84" s="256" t="s">
        <v>1684</v>
      </c>
      <c r="E84" s="157" t="s">
        <v>1178</v>
      </c>
      <c r="F84" s="475">
        <v>0</v>
      </c>
    </row>
    <row r="85" spans="1:6" s="94" customFormat="1" ht="20.100000000000001" customHeight="1" x14ac:dyDescent="0.25">
      <c r="A85" s="474"/>
      <c r="B85" s="256" t="s">
        <v>1653</v>
      </c>
      <c r="C85" s="256" t="s">
        <v>1688</v>
      </c>
      <c r="D85" s="256" t="s">
        <v>1652</v>
      </c>
      <c r="E85" s="157" t="s">
        <v>1180</v>
      </c>
      <c r="F85" s="475">
        <v>0</v>
      </c>
    </row>
    <row r="86" spans="1:6" s="94" customFormat="1" ht="20.100000000000001" customHeight="1" x14ac:dyDescent="0.25">
      <c r="A86" s="474"/>
      <c r="B86" s="256" t="s">
        <v>1653</v>
      </c>
      <c r="C86" s="256" t="s">
        <v>1688</v>
      </c>
      <c r="D86" s="256" t="s">
        <v>1685</v>
      </c>
      <c r="E86" s="157" t="s">
        <v>1331</v>
      </c>
      <c r="F86" s="475">
        <v>0</v>
      </c>
    </row>
    <row r="87" spans="1:6" s="94" customFormat="1" ht="20.100000000000001" customHeight="1" x14ac:dyDescent="0.25">
      <c r="A87" s="474"/>
      <c r="B87" s="256" t="s">
        <v>1653</v>
      </c>
      <c r="C87" s="256" t="s">
        <v>1688</v>
      </c>
      <c r="D87" s="256" t="s">
        <v>1686</v>
      </c>
      <c r="E87" s="157" t="s">
        <v>1667</v>
      </c>
      <c r="F87" s="475">
        <v>0</v>
      </c>
    </row>
    <row r="88" spans="1:6" s="195" customFormat="1" ht="20.100000000000001" customHeight="1" x14ac:dyDescent="0.25">
      <c r="A88" s="472" t="s">
        <v>1653</v>
      </c>
      <c r="B88" s="258" t="s">
        <v>1689</v>
      </c>
      <c r="C88" s="879" t="s">
        <v>1186</v>
      </c>
      <c r="D88" s="880"/>
      <c r="E88" s="881"/>
      <c r="F88" s="473">
        <f>SUM(F89)</f>
        <v>0</v>
      </c>
    </row>
    <row r="89" spans="1:6" s="94" customFormat="1" ht="20.100000000000001" customHeight="1" x14ac:dyDescent="0.25">
      <c r="A89" s="474"/>
      <c r="B89" s="256" t="s">
        <v>1653</v>
      </c>
      <c r="C89" s="256" t="s">
        <v>1689</v>
      </c>
      <c r="D89" s="256" t="s">
        <v>1680</v>
      </c>
      <c r="E89" s="157" t="s">
        <v>1188</v>
      </c>
      <c r="F89" s="475">
        <v>0</v>
      </c>
    </row>
    <row r="90" spans="1:6" s="195" customFormat="1" ht="20.100000000000001" customHeight="1" x14ac:dyDescent="0.25">
      <c r="A90" s="470" t="s">
        <v>1650</v>
      </c>
      <c r="B90" s="876" t="s">
        <v>1190</v>
      </c>
      <c r="C90" s="877"/>
      <c r="D90" s="877"/>
      <c r="E90" s="878"/>
      <c r="F90" s="471">
        <f>SUM(F91+F94+F101+F108+F112+F119+F121+F124+F129)</f>
        <v>0</v>
      </c>
    </row>
    <row r="91" spans="1:6" s="195" customFormat="1" ht="20.100000000000001" customHeight="1" x14ac:dyDescent="0.25">
      <c r="A91" s="472" t="s">
        <v>1681</v>
      </c>
      <c r="B91" s="258" t="s">
        <v>1648</v>
      </c>
      <c r="C91" s="879" t="s">
        <v>1192</v>
      </c>
      <c r="D91" s="880"/>
      <c r="E91" s="881"/>
      <c r="F91" s="473">
        <f>SUM(F92:F93)</f>
        <v>0</v>
      </c>
    </row>
    <row r="92" spans="1:6" s="94" customFormat="1" ht="20.100000000000001" customHeight="1" x14ac:dyDescent="0.25">
      <c r="A92" s="474"/>
      <c r="B92" s="256" t="s">
        <v>1681</v>
      </c>
      <c r="C92" s="256" t="s">
        <v>1648</v>
      </c>
      <c r="D92" s="256" t="s">
        <v>1680</v>
      </c>
      <c r="E92" s="157" t="s">
        <v>1194</v>
      </c>
      <c r="F92" s="475">
        <v>0</v>
      </c>
    </row>
    <row r="93" spans="1:6" s="94" customFormat="1" ht="20.100000000000001" customHeight="1" x14ac:dyDescent="0.25">
      <c r="A93" s="474"/>
      <c r="B93" s="256" t="s">
        <v>1681</v>
      </c>
      <c r="C93" s="256" t="s">
        <v>1648</v>
      </c>
      <c r="D93" s="256" t="s">
        <v>1649</v>
      </c>
      <c r="E93" s="157" t="s">
        <v>1196</v>
      </c>
      <c r="F93" s="475">
        <v>0</v>
      </c>
    </row>
    <row r="94" spans="1:6" s="195" customFormat="1" ht="20.100000000000001" customHeight="1" x14ac:dyDescent="0.25">
      <c r="A94" s="472" t="s">
        <v>1681</v>
      </c>
      <c r="B94" s="258" t="s">
        <v>1653</v>
      </c>
      <c r="C94" s="879" t="s">
        <v>1198</v>
      </c>
      <c r="D94" s="880"/>
      <c r="E94" s="881"/>
      <c r="F94" s="473">
        <f>SUM(F95:F100)</f>
        <v>0</v>
      </c>
    </row>
    <row r="95" spans="1:6" s="94" customFormat="1" ht="20.100000000000001" customHeight="1" x14ac:dyDescent="0.25">
      <c r="A95" s="474"/>
      <c r="B95" s="256" t="s">
        <v>1681</v>
      </c>
      <c r="C95" s="256" t="s">
        <v>1653</v>
      </c>
      <c r="D95" s="256" t="s">
        <v>1680</v>
      </c>
      <c r="E95" s="157" t="s">
        <v>1200</v>
      </c>
      <c r="F95" s="475">
        <v>0</v>
      </c>
    </row>
    <row r="96" spans="1:6" s="94" customFormat="1" ht="20.100000000000001" customHeight="1" x14ac:dyDescent="0.25">
      <c r="A96" s="474"/>
      <c r="B96" s="256" t="s">
        <v>1681</v>
      </c>
      <c r="C96" s="256" t="s">
        <v>1653</v>
      </c>
      <c r="D96" s="256" t="s">
        <v>1649</v>
      </c>
      <c r="E96" s="157" t="s">
        <v>1202</v>
      </c>
      <c r="F96" s="475">
        <v>0</v>
      </c>
    </row>
    <row r="97" spans="1:6" s="94" customFormat="1" ht="20.100000000000001" customHeight="1" x14ac:dyDescent="0.25">
      <c r="A97" s="474"/>
      <c r="B97" s="256" t="s">
        <v>1681</v>
      </c>
      <c r="C97" s="256" t="s">
        <v>1653</v>
      </c>
      <c r="D97" s="256" t="s">
        <v>1650</v>
      </c>
      <c r="E97" s="157" t="s">
        <v>1204</v>
      </c>
      <c r="F97" s="475">
        <v>0</v>
      </c>
    </row>
    <row r="98" spans="1:6" s="94" customFormat="1" ht="20.100000000000001" customHeight="1" x14ac:dyDescent="0.25">
      <c r="A98" s="474"/>
      <c r="B98" s="256" t="s">
        <v>1681</v>
      </c>
      <c r="C98" s="256" t="s">
        <v>1653</v>
      </c>
      <c r="D98" s="256" t="s">
        <v>1683</v>
      </c>
      <c r="E98" s="157" t="s">
        <v>1206</v>
      </c>
      <c r="F98" s="475">
        <v>0</v>
      </c>
    </row>
    <row r="99" spans="1:6" s="94" customFormat="1" ht="20.100000000000001" customHeight="1" x14ac:dyDescent="0.25">
      <c r="A99" s="474"/>
      <c r="B99" s="256" t="s">
        <v>1681</v>
      </c>
      <c r="C99" s="256" t="s">
        <v>1653</v>
      </c>
      <c r="D99" s="256" t="s">
        <v>1651</v>
      </c>
      <c r="E99" s="157" t="s">
        <v>1208</v>
      </c>
      <c r="F99" s="475">
        <v>0</v>
      </c>
    </row>
    <row r="100" spans="1:6" s="94" customFormat="1" ht="20.100000000000001" customHeight="1" x14ac:dyDescent="0.25">
      <c r="A100" s="474"/>
      <c r="B100" s="256" t="s">
        <v>1681</v>
      </c>
      <c r="C100" s="256" t="s">
        <v>1653</v>
      </c>
      <c r="D100" s="256" t="s">
        <v>1684</v>
      </c>
      <c r="E100" s="157" t="s">
        <v>1668</v>
      </c>
      <c r="F100" s="475">
        <v>0</v>
      </c>
    </row>
    <row r="101" spans="1:6" s="195" customFormat="1" ht="20.100000000000001" customHeight="1" x14ac:dyDescent="0.25">
      <c r="A101" s="472" t="s">
        <v>1681</v>
      </c>
      <c r="B101" s="258" t="s">
        <v>1681</v>
      </c>
      <c r="C101" s="879" t="s">
        <v>1212</v>
      </c>
      <c r="D101" s="880"/>
      <c r="E101" s="881"/>
      <c r="F101" s="473">
        <f>SUM(F102:F107)</f>
        <v>0</v>
      </c>
    </row>
    <row r="102" spans="1:6" s="94" customFormat="1" ht="20.100000000000001" customHeight="1" x14ac:dyDescent="0.25">
      <c r="A102" s="474"/>
      <c r="B102" s="256" t="s">
        <v>1681</v>
      </c>
      <c r="C102" s="256" t="s">
        <v>1681</v>
      </c>
      <c r="D102" s="256" t="s">
        <v>1680</v>
      </c>
      <c r="E102" s="157" t="s">
        <v>1214</v>
      </c>
      <c r="F102" s="475">
        <v>0</v>
      </c>
    </row>
    <row r="103" spans="1:6" s="94" customFormat="1" ht="20.100000000000001" customHeight="1" x14ac:dyDescent="0.25">
      <c r="A103" s="474"/>
      <c r="B103" s="256" t="s">
        <v>1681</v>
      </c>
      <c r="C103" s="256" t="s">
        <v>1681</v>
      </c>
      <c r="D103" s="256" t="s">
        <v>1649</v>
      </c>
      <c r="E103" s="157" t="s">
        <v>1669</v>
      </c>
      <c r="F103" s="475">
        <v>0</v>
      </c>
    </row>
    <row r="104" spans="1:6" s="94" customFormat="1" ht="20.100000000000001" customHeight="1" x14ac:dyDescent="0.25">
      <c r="A104" s="474"/>
      <c r="B104" s="256" t="s">
        <v>1681</v>
      </c>
      <c r="C104" s="256" t="s">
        <v>1681</v>
      </c>
      <c r="D104" s="256" t="s">
        <v>1650</v>
      </c>
      <c r="E104" s="157" t="s">
        <v>1218</v>
      </c>
      <c r="F104" s="475">
        <v>0</v>
      </c>
    </row>
    <row r="105" spans="1:6" s="94" customFormat="1" ht="20.100000000000001" customHeight="1" x14ac:dyDescent="0.25">
      <c r="A105" s="474"/>
      <c r="B105" s="256" t="s">
        <v>1681</v>
      </c>
      <c r="C105" s="256" t="s">
        <v>1681</v>
      </c>
      <c r="D105" s="256" t="s">
        <v>1683</v>
      </c>
      <c r="E105" s="157" t="s">
        <v>1220</v>
      </c>
      <c r="F105" s="475">
        <v>0</v>
      </c>
    </row>
    <row r="106" spans="1:6" s="94" customFormat="1" ht="20.100000000000001" customHeight="1" x14ac:dyDescent="0.25">
      <c r="A106" s="474"/>
      <c r="B106" s="256" t="s">
        <v>1681</v>
      </c>
      <c r="C106" s="256" t="s">
        <v>1681</v>
      </c>
      <c r="D106" s="256" t="s">
        <v>1651</v>
      </c>
      <c r="E106" s="157" t="s">
        <v>1222</v>
      </c>
      <c r="F106" s="475">
        <v>0</v>
      </c>
    </row>
    <row r="107" spans="1:6" s="94" customFormat="1" ht="20.100000000000001" customHeight="1" x14ac:dyDescent="0.25">
      <c r="A107" s="474"/>
      <c r="B107" s="256" t="s">
        <v>1681</v>
      </c>
      <c r="C107" s="256" t="s">
        <v>1681</v>
      </c>
      <c r="D107" s="256" t="s">
        <v>1684</v>
      </c>
      <c r="E107" s="157" t="s">
        <v>1224</v>
      </c>
      <c r="F107" s="475">
        <v>0</v>
      </c>
    </row>
    <row r="108" spans="1:6" s="195" customFormat="1" ht="20.100000000000001" customHeight="1" x14ac:dyDescent="0.25">
      <c r="A108" s="472" t="s">
        <v>1681</v>
      </c>
      <c r="B108" s="258" t="s">
        <v>1682</v>
      </c>
      <c r="C108" s="879" t="s">
        <v>1226</v>
      </c>
      <c r="D108" s="880"/>
      <c r="E108" s="881"/>
      <c r="F108" s="473">
        <f>SUM(F109:F111)</f>
        <v>0</v>
      </c>
    </row>
    <row r="109" spans="1:6" s="94" customFormat="1" ht="20.100000000000001" customHeight="1" x14ac:dyDescent="0.25">
      <c r="A109" s="474"/>
      <c r="B109" s="256" t="s">
        <v>1681</v>
      </c>
      <c r="C109" s="256" t="s">
        <v>1682</v>
      </c>
      <c r="D109" s="256" t="s">
        <v>1680</v>
      </c>
      <c r="E109" s="157" t="s">
        <v>1228</v>
      </c>
      <c r="F109" s="475">
        <v>0</v>
      </c>
    </row>
    <row r="110" spans="1:6" s="94" customFormat="1" ht="20.100000000000001" customHeight="1" x14ac:dyDescent="0.25">
      <c r="A110" s="474"/>
      <c r="B110" s="256" t="s">
        <v>1681</v>
      </c>
      <c r="C110" s="256" t="s">
        <v>1682</v>
      </c>
      <c r="D110" s="256" t="s">
        <v>1649</v>
      </c>
      <c r="E110" s="157" t="s">
        <v>1230</v>
      </c>
      <c r="F110" s="475">
        <v>0</v>
      </c>
    </row>
    <row r="111" spans="1:6" s="94" customFormat="1" ht="20.100000000000001" customHeight="1" x14ac:dyDescent="0.25">
      <c r="A111" s="474"/>
      <c r="B111" s="256" t="s">
        <v>1681</v>
      </c>
      <c r="C111" s="256" t="s">
        <v>1682</v>
      </c>
      <c r="D111" s="256" t="s">
        <v>1650</v>
      </c>
      <c r="E111" s="157" t="s">
        <v>1232</v>
      </c>
      <c r="F111" s="475">
        <v>0</v>
      </c>
    </row>
    <row r="112" spans="1:6" s="195" customFormat="1" ht="20.100000000000001" customHeight="1" x14ac:dyDescent="0.25">
      <c r="A112" s="472" t="s">
        <v>1681</v>
      </c>
      <c r="B112" s="258" t="s">
        <v>1687</v>
      </c>
      <c r="C112" s="879" t="s">
        <v>1234</v>
      </c>
      <c r="D112" s="880"/>
      <c r="E112" s="881"/>
      <c r="F112" s="473">
        <f>SUM(F113:F118)</f>
        <v>0</v>
      </c>
    </row>
    <row r="113" spans="1:6" s="94" customFormat="1" ht="20.100000000000001" customHeight="1" x14ac:dyDescent="0.25">
      <c r="A113" s="474"/>
      <c r="B113" s="256" t="s">
        <v>1681</v>
      </c>
      <c r="C113" s="256" t="s">
        <v>1687</v>
      </c>
      <c r="D113" s="256" t="s">
        <v>1680</v>
      </c>
      <c r="E113" s="157" t="s">
        <v>1236</v>
      </c>
      <c r="F113" s="475">
        <v>0</v>
      </c>
    </row>
    <row r="114" spans="1:6" s="94" customFormat="1" ht="20.100000000000001" customHeight="1" x14ac:dyDescent="0.25">
      <c r="A114" s="474"/>
      <c r="B114" s="256" t="s">
        <v>1681</v>
      </c>
      <c r="C114" s="256" t="s">
        <v>1687</v>
      </c>
      <c r="D114" s="256" t="s">
        <v>1649</v>
      </c>
      <c r="E114" s="157" t="s">
        <v>1238</v>
      </c>
      <c r="F114" s="475">
        <v>0</v>
      </c>
    </row>
    <row r="115" spans="1:6" s="94" customFormat="1" ht="20.100000000000001" customHeight="1" x14ac:dyDescent="0.25">
      <c r="A115" s="474"/>
      <c r="B115" s="256" t="s">
        <v>1681</v>
      </c>
      <c r="C115" s="256" t="s">
        <v>1687</v>
      </c>
      <c r="D115" s="256" t="s">
        <v>1650</v>
      </c>
      <c r="E115" s="157" t="s">
        <v>1240</v>
      </c>
      <c r="F115" s="475">
        <v>0</v>
      </c>
    </row>
    <row r="116" spans="1:6" s="94" customFormat="1" ht="20.100000000000001" customHeight="1" x14ac:dyDescent="0.25">
      <c r="A116" s="474"/>
      <c r="B116" s="256" t="s">
        <v>1681</v>
      </c>
      <c r="C116" s="256" t="s">
        <v>1687</v>
      </c>
      <c r="D116" s="256" t="s">
        <v>1683</v>
      </c>
      <c r="E116" s="157" t="s">
        <v>1242</v>
      </c>
      <c r="F116" s="475">
        <v>0</v>
      </c>
    </row>
    <row r="117" spans="1:6" s="94" customFormat="1" ht="20.100000000000001" customHeight="1" x14ac:dyDescent="0.25">
      <c r="A117" s="474"/>
      <c r="B117" s="256" t="s">
        <v>1681</v>
      </c>
      <c r="C117" s="256" t="s">
        <v>1687</v>
      </c>
      <c r="D117" s="256" t="s">
        <v>1651</v>
      </c>
      <c r="E117" s="157" t="s">
        <v>1670</v>
      </c>
      <c r="F117" s="475">
        <v>0</v>
      </c>
    </row>
    <row r="118" spans="1:6" s="94" customFormat="1" ht="20.100000000000001" customHeight="1" x14ac:dyDescent="0.25">
      <c r="A118" s="474"/>
      <c r="B118" s="256" t="s">
        <v>1681</v>
      </c>
      <c r="C118" s="256" t="s">
        <v>1687</v>
      </c>
      <c r="D118" s="256" t="s">
        <v>1684</v>
      </c>
      <c r="E118" s="157" t="s">
        <v>1246</v>
      </c>
      <c r="F118" s="475">
        <v>0</v>
      </c>
    </row>
    <row r="119" spans="1:6" s="195" customFormat="1" ht="20.100000000000001" customHeight="1" x14ac:dyDescent="0.25">
      <c r="A119" s="472" t="s">
        <v>1681</v>
      </c>
      <c r="B119" s="258" t="s">
        <v>1688</v>
      </c>
      <c r="C119" s="879" t="s">
        <v>1671</v>
      </c>
      <c r="D119" s="880"/>
      <c r="E119" s="881"/>
      <c r="F119" s="473">
        <f>SUM(F120)</f>
        <v>0</v>
      </c>
    </row>
    <row r="120" spans="1:6" s="94" customFormat="1" ht="20.100000000000001" customHeight="1" x14ac:dyDescent="0.25">
      <c r="A120" s="474"/>
      <c r="B120" s="256" t="s">
        <v>1681</v>
      </c>
      <c r="C120" s="256" t="s">
        <v>1688</v>
      </c>
      <c r="D120" s="256" t="s">
        <v>1680</v>
      </c>
      <c r="E120" s="157" t="s">
        <v>1250</v>
      </c>
      <c r="F120" s="475">
        <v>0</v>
      </c>
    </row>
    <row r="121" spans="1:6" s="195" customFormat="1" ht="20.100000000000001" customHeight="1" x14ac:dyDescent="0.25">
      <c r="A121" s="472" t="s">
        <v>1681</v>
      </c>
      <c r="B121" s="258" t="s">
        <v>1689</v>
      </c>
      <c r="C121" s="879" t="s">
        <v>1252</v>
      </c>
      <c r="D121" s="880"/>
      <c r="E121" s="881"/>
      <c r="F121" s="473">
        <f>SUM(F122:F123)</f>
        <v>0</v>
      </c>
    </row>
    <row r="122" spans="1:6" s="94" customFormat="1" ht="20.100000000000001" customHeight="1" x14ac:dyDescent="0.25">
      <c r="A122" s="474"/>
      <c r="B122" s="256" t="s">
        <v>1681</v>
      </c>
      <c r="C122" s="256" t="s">
        <v>1689</v>
      </c>
      <c r="D122" s="256" t="s">
        <v>1680</v>
      </c>
      <c r="E122" s="157" t="s">
        <v>1254</v>
      </c>
      <c r="F122" s="475">
        <v>0</v>
      </c>
    </row>
    <row r="123" spans="1:6" s="94" customFormat="1" ht="20.100000000000001" customHeight="1" x14ac:dyDescent="0.25">
      <c r="A123" s="474"/>
      <c r="B123" s="256" t="s">
        <v>1681</v>
      </c>
      <c r="C123" s="256" t="s">
        <v>1689</v>
      </c>
      <c r="D123" s="256" t="s">
        <v>1649</v>
      </c>
      <c r="E123" s="157" t="s">
        <v>1256</v>
      </c>
      <c r="F123" s="475">
        <v>0</v>
      </c>
    </row>
    <row r="124" spans="1:6" s="195" customFormat="1" ht="20.100000000000001" customHeight="1" x14ac:dyDescent="0.25">
      <c r="A124" s="472" t="s">
        <v>1681</v>
      </c>
      <c r="B124" s="258" t="s">
        <v>1690</v>
      </c>
      <c r="C124" s="879" t="s">
        <v>1672</v>
      </c>
      <c r="D124" s="880"/>
      <c r="E124" s="881"/>
      <c r="F124" s="473">
        <f>SUM(F125:F128)</f>
        <v>0</v>
      </c>
    </row>
    <row r="125" spans="1:6" s="94" customFormat="1" ht="20.100000000000001" customHeight="1" x14ac:dyDescent="0.25">
      <c r="A125" s="474"/>
      <c r="B125" s="256" t="s">
        <v>1681</v>
      </c>
      <c r="C125" s="256" t="s">
        <v>1690</v>
      </c>
      <c r="D125" s="256" t="s">
        <v>1680</v>
      </c>
      <c r="E125" s="157" t="s">
        <v>1260</v>
      </c>
      <c r="F125" s="475">
        <v>0</v>
      </c>
    </row>
    <row r="126" spans="1:6" s="94" customFormat="1" ht="20.100000000000001" customHeight="1" x14ac:dyDescent="0.25">
      <c r="A126" s="474"/>
      <c r="B126" s="256" t="s">
        <v>1681</v>
      </c>
      <c r="C126" s="256" t="s">
        <v>1690</v>
      </c>
      <c r="D126" s="256" t="s">
        <v>1649</v>
      </c>
      <c r="E126" s="157" t="s">
        <v>1262</v>
      </c>
      <c r="F126" s="475">
        <v>0</v>
      </c>
    </row>
    <row r="127" spans="1:6" s="94" customFormat="1" ht="20.100000000000001" customHeight="1" x14ac:dyDescent="0.25">
      <c r="A127" s="474"/>
      <c r="B127" s="256" t="s">
        <v>1681</v>
      </c>
      <c r="C127" s="256" t="s">
        <v>1690</v>
      </c>
      <c r="D127" s="256" t="s">
        <v>1650</v>
      </c>
      <c r="E127" s="157" t="s">
        <v>1264</v>
      </c>
      <c r="F127" s="475">
        <v>0</v>
      </c>
    </row>
    <row r="128" spans="1:6" s="94" customFormat="1" ht="20.100000000000001" customHeight="1" x14ac:dyDescent="0.25">
      <c r="A128" s="474"/>
      <c r="B128" s="256" t="s">
        <v>1681</v>
      </c>
      <c r="C128" s="256" t="s">
        <v>1690</v>
      </c>
      <c r="D128" s="256" t="s">
        <v>1683</v>
      </c>
      <c r="E128" s="157" t="s">
        <v>1266</v>
      </c>
      <c r="F128" s="475">
        <v>0</v>
      </c>
    </row>
    <row r="129" spans="1:6" s="195" customFormat="1" ht="20.100000000000001" customHeight="1" x14ac:dyDescent="0.25">
      <c r="A129" s="472" t="s">
        <v>1681</v>
      </c>
      <c r="B129" s="258" t="s">
        <v>1691</v>
      </c>
      <c r="C129" s="879" t="s">
        <v>1268</v>
      </c>
      <c r="D129" s="880"/>
      <c r="E129" s="881"/>
      <c r="F129" s="473">
        <f>SUM(F130:F132)</f>
        <v>0</v>
      </c>
    </row>
    <row r="130" spans="1:6" s="94" customFormat="1" ht="20.100000000000001" customHeight="1" x14ac:dyDescent="0.25">
      <c r="A130" s="474"/>
      <c r="B130" s="256" t="s">
        <v>1681</v>
      </c>
      <c r="C130" s="256" t="s">
        <v>1691</v>
      </c>
      <c r="D130" s="256" t="s">
        <v>1680</v>
      </c>
      <c r="E130" s="157" t="s">
        <v>1270</v>
      </c>
      <c r="F130" s="475">
        <v>0</v>
      </c>
    </row>
    <row r="131" spans="1:6" s="94" customFormat="1" ht="20.100000000000001" customHeight="1" x14ac:dyDescent="0.25">
      <c r="A131" s="474"/>
      <c r="B131" s="256" t="s">
        <v>1681</v>
      </c>
      <c r="C131" s="256" t="s">
        <v>1691</v>
      </c>
      <c r="D131" s="256" t="s">
        <v>1649</v>
      </c>
      <c r="E131" s="157" t="s">
        <v>1272</v>
      </c>
      <c r="F131" s="475">
        <v>0</v>
      </c>
    </row>
    <row r="132" spans="1:6" s="94" customFormat="1" ht="20.100000000000001" customHeight="1" x14ac:dyDescent="0.25">
      <c r="A132" s="474"/>
      <c r="B132" s="256" t="s">
        <v>1681</v>
      </c>
      <c r="C132" s="256" t="s">
        <v>1691</v>
      </c>
      <c r="D132" s="256" t="s">
        <v>1650</v>
      </c>
      <c r="E132" s="157" t="s">
        <v>1274</v>
      </c>
      <c r="F132" s="475">
        <v>0</v>
      </c>
    </row>
    <row r="133" spans="1:6" s="195" customFormat="1" ht="20.100000000000001" customHeight="1" x14ac:dyDescent="0.25">
      <c r="A133" s="470" t="s">
        <v>1683</v>
      </c>
      <c r="B133" s="876" t="s">
        <v>1673</v>
      </c>
      <c r="C133" s="877"/>
      <c r="D133" s="877"/>
      <c r="E133" s="878"/>
      <c r="F133" s="471">
        <f>SUM(F134+F137+F141+F146)</f>
        <v>0</v>
      </c>
    </row>
    <row r="134" spans="1:6" s="195" customFormat="1" ht="20.100000000000001" customHeight="1" x14ac:dyDescent="0.25">
      <c r="A134" s="472" t="s">
        <v>1682</v>
      </c>
      <c r="B134" s="258" t="s">
        <v>1648</v>
      </c>
      <c r="C134" s="879" t="s">
        <v>1674</v>
      </c>
      <c r="D134" s="880"/>
      <c r="E134" s="881"/>
      <c r="F134" s="473">
        <f>SUM(F135:F136)</f>
        <v>0</v>
      </c>
    </row>
    <row r="135" spans="1:6" s="94" customFormat="1" ht="20.100000000000001" customHeight="1" x14ac:dyDescent="0.25">
      <c r="A135" s="474"/>
      <c r="B135" s="256" t="s">
        <v>1682</v>
      </c>
      <c r="C135" s="256" t="s">
        <v>1648</v>
      </c>
      <c r="D135" s="256" t="s">
        <v>1680</v>
      </c>
      <c r="E135" s="157" t="s">
        <v>1280</v>
      </c>
      <c r="F135" s="475">
        <v>0</v>
      </c>
    </row>
    <row r="136" spans="1:6" s="94" customFormat="1" ht="20.100000000000001" customHeight="1" x14ac:dyDescent="0.25">
      <c r="A136" s="474"/>
      <c r="B136" s="256" t="s">
        <v>1682</v>
      </c>
      <c r="C136" s="256" t="s">
        <v>1648</v>
      </c>
      <c r="D136" s="256" t="s">
        <v>1649</v>
      </c>
      <c r="E136" s="157" t="s">
        <v>1282</v>
      </c>
      <c r="F136" s="475">
        <v>0</v>
      </c>
    </row>
    <row r="137" spans="1:6" s="195" customFormat="1" ht="26.25" customHeight="1" x14ac:dyDescent="0.25">
      <c r="A137" s="472" t="s">
        <v>1682</v>
      </c>
      <c r="B137" s="258" t="s">
        <v>1653</v>
      </c>
      <c r="C137" s="879" t="s">
        <v>1284</v>
      </c>
      <c r="D137" s="880"/>
      <c r="E137" s="881"/>
      <c r="F137" s="473">
        <f>SUM(F138:F140)</f>
        <v>0</v>
      </c>
    </row>
    <row r="138" spans="1:6" s="94" customFormat="1" ht="20.100000000000001" customHeight="1" x14ac:dyDescent="0.25">
      <c r="A138" s="474"/>
      <c r="B138" s="256" t="s">
        <v>1682</v>
      </c>
      <c r="C138" s="256" t="s">
        <v>1653</v>
      </c>
      <c r="D138" s="256" t="s">
        <v>1680</v>
      </c>
      <c r="E138" s="157" t="s">
        <v>1675</v>
      </c>
      <c r="F138" s="475">
        <v>0</v>
      </c>
    </row>
    <row r="139" spans="1:6" s="94" customFormat="1" ht="20.100000000000001" customHeight="1" x14ac:dyDescent="0.25">
      <c r="A139" s="474"/>
      <c r="B139" s="256" t="s">
        <v>1682</v>
      </c>
      <c r="C139" s="256" t="s">
        <v>1653</v>
      </c>
      <c r="D139" s="256" t="s">
        <v>1649</v>
      </c>
      <c r="E139" s="157" t="s">
        <v>1676</v>
      </c>
      <c r="F139" s="475">
        <v>0</v>
      </c>
    </row>
    <row r="140" spans="1:6" s="94" customFormat="1" ht="20.100000000000001" customHeight="1" x14ac:dyDescent="0.25">
      <c r="A140" s="474"/>
      <c r="B140" s="256" t="s">
        <v>1682</v>
      </c>
      <c r="C140" s="256" t="s">
        <v>1653</v>
      </c>
      <c r="D140" s="256" t="s">
        <v>1650</v>
      </c>
      <c r="E140" s="157" t="s">
        <v>1677</v>
      </c>
      <c r="F140" s="475">
        <v>0</v>
      </c>
    </row>
    <row r="141" spans="1:6" s="195" customFormat="1" ht="20.100000000000001" customHeight="1" x14ac:dyDescent="0.25">
      <c r="A141" s="477" t="s">
        <v>1682</v>
      </c>
      <c r="B141" s="258" t="s">
        <v>1681</v>
      </c>
      <c r="C141" s="879" t="s">
        <v>1292</v>
      </c>
      <c r="D141" s="880"/>
      <c r="E141" s="881"/>
      <c r="F141" s="473">
        <f>SUM(F142:F145)</f>
        <v>0</v>
      </c>
    </row>
    <row r="142" spans="1:6" s="94" customFormat="1" ht="20.100000000000001" customHeight="1" x14ac:dyDescent="0.25">
      <c r="A142" s="474"/>
      <c r="B142" s="256" t="s">
        <v>1682</v>
      </c>
      <c r="C142" s="256" t="s">
        <v>1681</v>
      </c>
      <c r="D142" s="256" t="s">
        <v>1680</v>
      </c>
      <c r="E142" s="157" t="s">
        <v>1294</v>
      </c>
      <c r="F142" s="475">
        <v>0</v>
      </c>
    </row>
    <row r="143" spans="1:6" s="94" customFormat="1" ht="20.100000000000001" customHeight="1" x14ac:dyDescent="0.25">
      <c r="A143" s="474"/>
      <c r="B143" s="256" t="s">
        <v>1682</v>
      </c>
      <c r="C143" s="256" t="s">
        <v>1681</v>
      </c>
      <c r="D143" s="256" t="s">
        <v>1649</v>
      </c>
      <c r="E143" s="157" t="s">
        <v>1678</v>
      </c>
      <c r="F143" s="475">
        <v>0</v>
      </c>
    </row>
    <row r="144" spans="1:6" s="94" customFormat="1" ht="20.100000000000001" customHeight="1" x14ac:dyDescent="0.25">
      <c r="A144" s="474"/>
      <c r="B144" s="256" t="s">
        <v>1682</v>
      </c>
      <c r="C144" s="256" t="s">
        <v>1681</v>
      </c>
      <c r="D144" s="256" t="s">
        <v>1650</v>
      </c>
      <c r="E144" s="157" t="s">
        <v>1298</v>
      </c>
      <c r="F144" s="475">
        <v>0</v>
      </c>
    </row>
    <row r="145" spans="1:7" s="94" customFormat="1" ht="20.100000000000001" customHeight="1" x14ac:dyDescent="0.25">
      <c r="A145" s="474"/>
      <c r="B145" s="256" t="s">
        <v>1682</v>
      </c>
      <c r="C145" s="256" t="s">
        <v>1681</v>
      </c>
      <c r="D145" s="256" t="s">
        <v>1683</v>
      </c>
      <c r="E145" s="157" t="s">
        <v>1300</v>
      </c>
      <c r="F145" s="475">
        <v>0</v>
      </c>
    </row>
    <row r="146" spans="1:7" s="195" customFormat="1" ht="20.100000000000001" customHeight="1" x14ac:dyDescent="0.25">
      <c r="A146" s="472" t="s">
        <v>1682</v>
      </c>
      <c r="B146" s="258" t="s">
        <v>1682</v>
      </c>
      <c r="C146" s="879" t="s">
        <v>1302</v>
      </c>
      <c r="D146" s="880"/>
      <c r="E146" s="881"/>
      <c r="F146" s="473">
        <f>SUM(F147)</f>
        <v>0</v>
      </c>
    </row>
    <row r="147" spans="1:7" s="94" customFormat="1" ht="20.100000000000001" customHeight="1" x14ac:dyDescent="0.25">
      <c r="A147" s="474"/>
      <c r="B147" s="256" t="s">
        <v>1682</v>
      </c>
      <c r="C147" s="256" t="s">
        <v>1682</v>
      </c>
      <c r="D147" s="256" t="s">
        <v>1680</v>
      </c>
      <c r="E147" s="157" t="s">
        <v>1679</v>
      </c>
      <c r="F147" s="475">
        <v>0</v>
      </c>
    </row>
    <row r="148" spans="1:7" s="94" customFormat="1" ht="3.75" customHeight="1" x14ac:dyDescent="0.25">
      <c r="A148" s="478"/>
      <c r="B148" s="452"/>
      <c r="C148" s="452"/>
      <c r="D148" s="452"/>
      <c r="E148" s="453"/>
      <c r="F148" s="479"/>
    </row>
    <row r="149" spans="1:7" s="194" customFormat="1" ht="22.5" customHeight="1" x14ac:dyDescent="0.25">
      <c r="A149" s="867" t="s">
        <v>1</v>
      </c>
      <c r="B149" s="868"/>
      <c r="C149" s="868"/>
      <c r="D149" s="868"/>
      <c r="E149" s="869"/>
      <c r="F149" s="480">
        <f>SUM(F5+F44+F90+F133)</f>
        <v>0</v>
      </c>
      <c r="G149" s="196"/>
    </row>
    <row r="150" spans="1:7" ht="2.25" customHeight="1" x14ac:dyDescent="0.25">
      <c r="A150" s="36"/>
      <c r="B150" s="36"/>
      <c r="C150" s="36"/>
      <c r="D150" s="36"/>
      <c r="E150" s="37"/>
      <c r="F150" s="95"/>
    </row>
    <row r="151" spans="1:7" ht="25.5" hidden="1" customHeight="1" x14ac:dyDescent="0.25">
      <c r="A151" s="36"/>
      <c r="B151" s="36"/>
      <c r="C151" s="36"/>
      <c r="D151" s="36"/>
      <c r="E151" s="37"/>
      <c r="F151" s="95"/>
    </row>
    <row r="152" spans="1:7" ht="25.5" hidden="1" customHeight="1" x14ac:dyDescent="0.25">
      <c r="A152" s="36"/>
      <c r="B152" s="36"/>
      <c r="C152" s="36"/>
      <c r="D152" s="36"/>
      <c r="E152" s="37"/>
      <c r="F152" s="95"/>
    </row>
    <row r="153" spans="1:7" ht="25.5" hidden="1" customHeight="1" x14ac:dyDescent="0.25">
      <c r="A153" s="36"/>
      <c r="B153" s="36"/>
      <c r="C153" s="36"/>
      <c r="D153" s="36"/>
      <c r="E153" s="37"/>
      <c r="F153" s="95"/>
    </row>
    <row r="154" spans="1:7" ht="25.5" hidden="1" customHeight="1" x14ac:dyDescent="0.25">
      <c r="A154" s="36"/>
      <c r="B154" s="36"/>
      <c r="C154" s="36"/>
      <c r="D154" s="36"/>
      <c r="E154" s="37"/>
      <c r="F154" s="95"/>
    </row>
    <row r="155" spans="1:7" ht="25.5" hidden="1" customHeight="1" x14ac:dyDescent="0.25">
      <c r="A155" s="36"/>
      <c r="B155" s="36"/>
      <c r="C155" s="36"/>
      <c r="D155" s="36"/>
      <c r="E155" s="37"/>
      <c r="F155" s="95"/>
    </row>
    <row r="156" spans="1:7" ht="25.5" hidden="1" customHeight="1" x14ac:dyDescent="0.25">
      <c r="A156" s="36"/>
      <c r="B156" s="36"/>
      <c r="C156" s="36"/>
      <c r="D156" s="36"/>
      <c r="E156" s="37"/>
      <c r="F156" s="95"/>
    </row>
    <row r="157" spans="1:7" ht="25.5" hidden="1" customHeight="1" x14ac:dyDescent="0.25">
      <c r="A157" s="36"/>
      <c r="B157" s="36"/>
      <c r="C157" s="36"/>
      <c r="D157" s="36"/>
      <c r="E157" s="37"/>
      <c r="F157" s="95"/>
    </row>
    <row r="158" spans="1:7" ht="25.5" hidden="1" customHeight="1" x14ac:dyDescent="0.25">
      <c r="A158" s="36"/>
      <c r="B158" s="36"/>
      <c r="C158" s="36"/>
      <c r="D158" s="36"/>
      <c r="E158" s="38"/>
      <c r="F158" s="95"/>
    </row>
    <row r="159" spans="1:7" ht="25.5" hidden="1" customHeight="1" x14ac:dyDescent="0.25">
      <c r="A159" s="36"/>
      <c r="B159" s="36"/>
      <c r="C159" s="36"/>
      <c r="D159" s="36"/>
      <c r="E159" s="37"/>
      <c r="F159" s="95"/>
    </row>
    <row r="160" spans="1:7" ht="25.5" hidden="1" customHeight="1" x14ac:dyDescent="0.25">
      <c r="A160" s="36"/>
      <c r="B160" s="36"/>
      <c r="C160" s="36"/>
      <c r="D160" s="36"/>
      <c r="E160" s="37"/>
      <c r="F160" s="95"/>
    </row>
    <row r="161" spans="1:6" ht="25.5" hidden="1" customHeight="1" x14ac:dyDescent="0.25">
      <c r="A161" s="36"/>
      <c r="B161" s="36"/>
      <c r="C161" s="36"/>
      <c r="D161" s="36"/>
      <c r="E161" s="37"/>
      <c r="F161" s="95"/>
    </row>
    <row r="162" spans="1:6" ht="25.5" hidden="1" customHeight="1" x14ac:dyDescent="0.25">
      <c r="A162" s="36"/>
      <c r="B162" s="36"/>
      <c r="C162" s="36"/>
      <c r="D162" s="36"/>
      <c r="E162" s="38"/>
      <c r="F162" s="95"/>
    </row>
    <row r="163" spans="1:6" ht="25.5" hidden="1" customHeight="1" x14ac:dyDescent="0.25">
      <c r="A163" s="36"/>
      <c r="B163" s="36"/>
      <c r="C163" s="36"/>
      <c r="D163" s="36"/>
      <c r="E163" s="37"/>
      <c r="F163" s="95"/>
    </row>
    <row r="164" spans="1:6" ht="25.5" hidden="1" customHeight="1" x14ac:dyDescent="0.25">
      <c r="A164" s="36"/>
      <c r="B164" s="36"/>
      <c r="C164" s="36"/>
      <c r="D164" s="36"/>
      <c r="E164" s="37"/>
      <c r="F164" s="95"/>
    </row>
    <row r="165" spans="1:6" ht="25.5" hidden="1" customHeight="1" x14ac:dyDescent="0.25">
      <c r="A165" s="36"/>
      <c r="B165" s="36"/>
      <c r="C165" s="36"/>
      <c r="D165" s="36"/>
      <c r="E165" s="37"/>
      <c r="F165" s="95"/>
    </row>
    <row r="166" spans="1:6" ht="25.5" hidden="1" customHeight="1" x14ac:dyDescent="0.25">
      <c r="A166" s="36"/>
      <c r="B166" s="36"/>
      <c r="C166" s="36"/>
      <c r="D166" s="36"/>
      <c r="E166" s="37"/>
      <c r="F166" s="95"/>
    </row>
    <row r="167" spans="1:6" ht="25.5" hidden="1" customHeight="1" x14ac:dyDescent="0.25">
      <c r="A167" s="36"/>
      <c r="B167" s="36"/>
      <c r="C167" s="36"/>
      <c r="D167" s="36"/>
      <c r="E167" s="37"/>
      <c r="F167" s="95"/>
    </row>
    <row r="168" spans="1:6" ht="25.5" hidden="1" customHeight="1" x14ac:dyDescent="0.25">
      <c r="A168" s="36"/>
      <c r="B168" s="36"/>
      <c r="C168" s="36"/>
      <c r="D168" s="36"/>
      <c r="E168" s="37"/>
      <c r="F168" s="95"/>
    </row>
    <row r="169" spans="1:6" ht="25.5" hidden="1" customHeight="1" x14ac:dyDescent="0.25">
      <c r="A169" s="36"/>
      <c r="B169" s="36"/>
      <c r="C169" s="36"/>
      <c r="D169" s="36"/>
      <c r="E169" s="37"/>
      <c r="F169" s="95"/>
    </row>
    <row r="170" spans="1:6" ht="25.5" hidden="1" customHeight="1" x14ac:dyDescent="0.25">
      <c r="A170" s="36"/>
      <c r="B170" s="36"/>
      <c r="C170" s="36"/>
      <c r="D170" s="36"/>
      <c r="E170" s="37"/>
      <c r="F170" s="95"/>
    </row>
    <row r="171" spans="1:6" ht="25.5" hidden="1" customHeight="1" x14ac:dyDescent="0.25">
      <c r="A171" s="36"/>
      <c r="B171" s="36"/>
      <c r="C171" s="36"/>
      <c r="D171" s="36"/>
      <c r="E171" s="37"/>
      <c r="F171" s="95"/>
    </row>
    <row r="172" spans="1:6" ht="25.5" hidden="1" customHeight="1" x14ac:dyDescent="0.25">
      <c r="A172" s="36"/>
      <c r="B172" s="36"/>
      <c r="C172" s="36"/>
      <c r="D172" s="36"/>
      <c r="E172" s="38"/>
      <c r="F172" s="95"/>
    </row>
    <row r="173" spans="1:6" ht="25.5" hidden="1" customHeight="1" x14ac:dyDescent="0.25">
      <c r="A173" s="36"/>
      <c r="B173" s="36"/>
      <c r="C173" s="36"/>
      <c r="D173" s="36"/>
      <c r="E173" s="37"/>
      <c r="F173" s="95"/>
    </row>
    <row r="174" spans="1:6" ht="25.5" hidden="1" customHeight="1" x14ac:dyDescent="0.25">
      <c r="A174" s="36"/>
      <c r="B174" s="36"/>
      <c r="C174" s="36"/>
      <c r="D174" s="36"/>
      <c r="E174" s="37"/>
      <c r="F174" s="95"/>
    </row>
    <row r="175" spans="1:6" ht="25.5" hidden="1" customHeight="1" x14ac:dyDescent="0.25">
      <c r="A175" s="36"/>
      <c r="B175" s="36"/>
      <c r="C175" s="36"/>
      <c r="D175" s="36"/>
      <c r="E175" s="37"/>
      <c r="F175" s="95"/>
    </row>
    <row r="176" spans="1:6" ht="25.5" hidden="1" customHeight="1" x14ac:dyDescent="0.25">
      <c r="A176" s="36"/>
      <c r="B176" s="36"/>
      <c r="C176" s="36"/>
      <c r="D176" s="36"/>
      <c r="E176" s="37"/>
      <c r="F176" s="95"/>
    </row>
    <row r="177" spans="1:6" ht="25.5" hidden="1" customHeight="1" x14ac:dyDescent="0.25">
      <c r="A177" s="36"/>
      <c r="B177" s="36"/>
      <c r="C177" s="36"/>
      <c r="D177" s="36"/>
      <c r="E177" s="37"/>
      <c r="F177" s="95"/>
    </row>
    <row r="178" spans="1:6" ht="25.5" hidden="1" customHeight="1" x14ac:dyDescent="0.25">
      <c r="A178" s="36"/>
      <c r="B178" s="36"/>
      <c r="C178" s="36"/>
      <c r="D178" s="36"/>
      <c r="E178" s="37"/>
      <c r="F178" s="95"/>
    </row>
    <row r="179" spans="1:6" ht="25.5" hidden="1" customHeight="1" x14ac:dyDescent="0.25">
      <c r="A179" s="36"/>
      <c r="B179" s="36"/>
      <c r="C179" s="36"/>
      <c r="D179" s="36"/>
      <c r="E179" s="37"/>
      <c r="F179" s="95"/>
    </row>
    <row r="180" spans="1:6" ht="25.5" hidden="1" customHeight="1" x14ac:dyDescent="0.25">
      <c r="A180" s="36"/>
      <c r="B180" s="36"/>
      <c r="C180" s="36"/>
      <c r="D180" s="36"/>
      <c r="E180" s="37"/>
      <c r="F180" s="95"/>
    </row>
    <row r="181" spans="1:6" ht="25.5" hidden="1" customHeight="1" x14ac:dyDescent="0.25">
      <c r="A181" s="36"/>
      <c r="B181" s="36"/>
      <c r="C181" s="36"/>
      <c r="D181" s="36"/>
      <c r="E181" s="37"/>
      <c r="F181" s="95"/>
    </row>
    <row r="182" spans="1:6" ht="25.5" hidden="1" customHeight="1" x14ac:dyDescent="0.25">
      <c r="A182" s="36"/>
      <c r="B182" s="36"/>
      <c r="C182" s="36"/>
      <c r="D182" s="36"/>
      <c r="E182" s="38"/>
      <c r="F182" s="95"/>
    </row>
    <row r="183" spans="1:6" ht="25.5" hidden="1" customHeight="1" x14ac:dyDescent="0.25">
      <c r="A183" s="36"/>
      <c r="B183" s="36"/>
      <c r="C183" s="36"/>
      <c r="D183" s="36"/>
      <c r="E183" s="37"/>
      <c r="F183" s="95"/>
    </row>
    <row r="184" spans="1:6" ht="25.5" hidden="1" customHeight="1" x14ac:dyDescent="0.25">
      <c r="A184" s="36"/>
      <c r="B184" s="36"/>
      <c r="C184" s="36"/>
      <c r="D184" s="36"/>
      <c r="E184" s="37"/>
      <c r="F184" s="95"/>
    </row>
    <row r="185" spans="1:6" ht="25.5" hidden="1" customHeight="1" x14ac:dyDescent="0.25">
      <c r="A185" s="36"/>
      <c r="B185" s="36"/>
      <c r="C185" s="36"/>
      <c r="D185" s="36"/>
      <c r="E185" s="37"/>
      <c r="F185" s="95"/>
    </row>
    <row r="186" spans="1:6" ht="25.5" hidden="1" customHeight="1" x14ac:dyDescent="0.25">
      <c r="A186" s="36"/>
      <c r="B186" s="36"/>
      <c r="C186" s="36"/>
      <c r="D186" s="36"/>
      <c r="E186" s="37"/>
      <c r="F186" s="95"/>
    </row>
    <row r="187" spans="1:6" ht="25.5" hidden="1" customHeight="1" x14ac:dyDescent="0.25">
      <c r="A187" s="36"/>
      <c r="B187" s="36"/>
      <c r="C187" s="36"/>
      <c r="D187" s="36"/>
      <c r="E187" s="37"/>
      <c r="F187" s="95"/>
    </row>
    <row r="188" spans="1:6" ht="25.5" hidden="1" customHeight="1" x14ac:dyDescent="0.25">
      <c r="A188" s="36"/>
      <c r="B188" s="36"/>
      <c r="C188" s="36"/>
      <c r="D188" s="36"/>
      <c r="E188" s="37"/>
      <c r="F188" s="95"/>
    </row>
    <row r="189" spans="1:6" ht="25.5" hidden="1" customHeight="1" x14ac:dyDescent="0.25">
      <c r="A189" s="36"/>
      <c r="B189" s="36"/>
      <c r="C189" s="36"/>
      <c r="D189" s="36"/>
      <c r="E189" s="37"/>
      <c r="F189" s="95"/>
    </row>
    <row r="190" spans="1:6" ht="25.5" hidden="1" customHeight="1" x14ac:dyDescent="0.25">
      <c r="A190" s="36"/>
      <c r="B190" s="36"/>
      <c r="C190" s="36"/>
      <c r="D190" s="36"/>
      <c r="E190" s="38"/>
      <c r="F190" s="95"/>
    </row>
    <row r="191" spans="1:6" ht="25.5" hidden="1" customHeight="1" x14ac:dyDescent="0.25">
      <c r="A191" s="36"/>
      <c r="B191" s="36"/>
      <c r="C191" s="36"/>
      <c r="D191" s="36"/>
      <c r="E191" s="37"/>
      <c r="F191" s="95"/>
    </row>
    <row r="192" spans="1:6" ht="25.5" hidden="1" customHeight="1" x14ac:dyDescent="0.25">
      <c r="A192" s="36"/>
      <c r="B192" s="36"/>
      <c r="C192" s="36"/>
      <c r="D192" s="36"/>
      <c r="E192" s="37"/>
      <c r="F192" s="95"/>
    </row>
    <row r="193" spans="1:6" ht="25.5" hidden="1" customHeight="1" x14ac:dyDescent="0.25">
      <c r="A193" s="36"/>
      <c r="B193" s="36"/>
      <c r="C193" s="36"/>
      <c r="D193" s="36"/>
      <c r="E193" s="38"/>
      <c r="F193" s="95"/>
    </row>
    <row r="194" spans="1:6" ht="25.5" hidden="1" customHeight="1" x14ac:dyDescent="0.25">
      <c r="A194" s="36"/>
      <c r="B194" s="36"/>
      <c r="C194" s="36"/>
      <c r="D194" s="36"/>
      <c r="E194" s="37"/>
      <c r="F194" s="95"/>
    </row>
    <row r="195" spans="1:6" ht="25.5" hidden="1" customHeight="1" x14ac:dyDescent="0.25">
      <c r="A195" s="36"/>
      <c r="B195" s="36"/>
      <c r="C195" s="36"/>
      <c r="D195" s="36"/>
      <c r="E195" s="37"/>
      <c r="F195" s="95"/>
    </row>
    <row r="196" spans="1:6" ht="25.5" hidden="1" customHeight="1" x14ac:dyDescent="0.25">
      <c r="A196" s="36"/>
      <c r="B196" s="36"/>
      <c r="C196" s="36"/>
      <c r="D196" s="36"/>
      <c r="E196" s="37"/>
      <c r="F196" s="95"/>
    </row>
    <row r="197" spans="1:6" ht="25.5" hidden="1" customHeight="1" x14ac:dyDescent="0.25">
      <c r="A197" s="36"/>
      <c r="B197" s="36"/>
      <c r="C197" s="36"/>
      <c r="D197" s="36"/>
      <c r="E197" s="37"/>
      <c r="F197" s="95"/>
    </row>
    <row r="198" spans="1:6" ht="25.5" hidden="1" customHeight="1" x14ac:dyDescent="0.25">
      <c r="A198" s="36"/>
      <c r="B198" s="36"/>
      <c r="C198" s="36"/>
      <c r="D198" s="36"/>
      <c r="E198" s="37"/>
      <c r="F198" s="95"/>
    </row>
    <row r="199" spans="1:6" ht="25.5" hidden="1" customHeight="1" x14ac:dyDescent="0.25">
      <c r="A199" s="36"/>
      <c r="B199" s="36"/>
      <c r="C199" s="36"/>
      <c r="D199" s="36"/>
      <c r="E199" s="38"/>
      <c r="F199" s="95"/>
    </row>
    <row r="200" spans="1:6" ht="25.5" hidden="1" customHeight="1" x14ac:dyDescent="0.25">
      <c r="A200" s="36"/>
      <c r="B200" s="36"/>
      <c r="C200" s="36"/>
      <c r="D200" s="36"/>
      <c r="E200" s="37"/>
      <c r="F200" s="95"/>
    </row>
    <row r="201" spans="1:6" ht="25.5" hidden="1" customHeight="1" x14ac:dyDescent="0.25">
      <c r="A201" s="36"/>
      <c r="B201" s="36"/>
      <c r="C201" s="36"/>
      <c r="D201" s="36"/>
      <c r="E201" s="37"/>
      <c r="F201" s="95"/>
    </row>
    <row r="202" spans="1:6" ht="25.5" hidden="1" customHeight="1" x14ac:dyDescent="0.25">
      <c r="A202" s="36"/>
      <c r="B202" s="36"/>
      <c r="C202" s="36"/>
      <c r="D202" s="36"/>
      <c r="E202" s="37"/>
      <c r="F202" s="95"/>
    </row>
    <row r="203" spans="1:6" ht="25.5" hidden="1" customHeight="1" x14ac:dyDescent="0.25">
      <c r="A203" s="36"/>
      <c r="B203" s="36"/>
      <c r="C203" s="36"/>
      <c r="D203" s="36"/>
      <c r="E203" s="38"/>
      <c r="F203" s="95"/>
    </row>
    <row r="204" spans="1:6" ht="25.5" hidden="1" customHeight="1" x14ac:dyDescent="0.25">
      <c r="A204" s="36"/>
      <c r="B204" s="36"/>
      <c r="C204" s="36"/>
      <c r="D204" s="36"/>
      <c r="E204" s="37"/>
      <c r="F204" s="95"/>
    </row>
    <row r="205" spans="1:6" ht="25.5" hidden="1" customHeight="1" x14ac:dyDescent="0.25">
      <c r="A205" s="36"/>
      <c r="B205" s="36"/>
      <c r="C205" s="36"/>
      <c r="D205" s="36"/>
      <c r="E205" s="37"/>
      <c r="F205" s="95"/>
    </row>
    <row r="206" spans="1:6" ht="25.5" hidden="1" customHeight="1" x14ac:dyDescent="0.25">
      <c r="A206" s="36"/>
      <c r="B206" s="36"/>
      <c r="C206" s="36"/>
      <c r="D206" s="36"/>
      <c r="E206" s="37"/>
      <c r="F206" s="95"/>
    </row>
    <row r="207" spans="1:6" ht="25.5" hidden="1" customHeight="1" x14ac:dyDescent="0.25">
      <c r="A207" s="36"/>
      <c r="B207" s="36"/>
      <c r="C207" s="36"/>
      <c r="D207" s="36"/>
      <c r="E207" s="37"/>
      <c r="F207" s="95"/>
    </row>
    <row r="208" spans="1:6" ht="25.5" hidden="1" customHeight="1" x14ac:dyDescent="0.25">
      <c r="A208" s="36"/>
      <c r="B208" s="36"/>
      <c r="C208" s="36"/>
      <c r="D208" s="36"/>
      <c r="E208" s="37"/>
      <c r="F208" s="95"/>
    </row>
    <row r="209" spans="1:6" ht="25.5" hidden="1" customHeight="1" x14ac:dyDescent="0.25">
      <c r="A209" s="36"/>
      <c r="B209" s="36"/>
      <c r="C209" s="36"/>
      <c r="D209" s="36"/>
      <c r="E209" s="37"/>
      <c r="F209" s="95"/>
    </row>
    <row r="210" spans="1:6" ht="25.5" hidden="1" customHeight="1" x14ac:dyDescent="0.25">
      <c r="A210" s="36"/>
      <c r="B210" s="36"/>
      <c r="C210" s="36"/>
      <c r="D210" s="36"/>
      <c r="E210" s="37"/>
      <c r="F210" s="95"/>
    </row>
    <row r="211" spans="1:6" ht="25.5" hidden="1" customHeight="1" x14ac:dyDescent="0.25">
      <c r="A211" s="36"/>
      <c r="B211" s="36"/>
      <c r="C211" s="36"/>
      <c r="D211" s="36"/>
      <c r="E211" s="37"/>
      <c r="F211" s="95"/>
    </row>
    <row r="212" spans="1:6" ht="25.5" hidden="1" customHeight="1" x14ac:dyDescent="0.25">
      <c r="A212" s="36"/>
      <c r="B212" s="36"/>
      <c r="C212" s="36"/>
      <c r="D212" s="36"/>
      <c r="E212" s="37"/>
      <c r="F212" s="95"/>
    </row>
    <row r="213" spans="1:6" ht="25.5" hidden="1" customHeight="1" x14ac:dyDescent="0.25">
      <c r="A213" s="36"/>
      <c r="B213" s="36"/>
      <c r="C213" s="36"/>
      <c r="D213" s="36"/>
      <c r="E213" s="38"/>
      <c r="F213" s="95"/>
    </row>
    <row r="214" spans="1:6" ht="25.5" hidden="1" customHeight="1" x14ac:dyDescent="0.25">
      <c r="A214" s="36"/>
      <c r="B214" s="36"/>
      <c r="C214" s="36"/>
      <c r="D214" s="36"/>
      <c r="E214" s="38"/>
      <c r="F214" s="95"/>
    </row>
    <row r="215" spans="1:6" ht="25.5" hidden="1" customHeight="1" x14ac:dyDescent="0.25">
      <c r="A215" s="36"/>
      <c r="B215" s="36"/>
      <c r="C215" s="36"/>
      <c r="D215" s="36"/>
      <c r="E215" s="37"/>
      <c r="F215" s="95"/>
    </row>
    <row r="216" spans="1:6" ht="25.5" hidden="1" customHeight="1" x14ac:dyDescent="0.25">
      <c r="A216" s="36"/>
      <c r="B216" s="36"/>
      <c r="C216" s="36"/>
      <c r="D216" s="36"/>
      <c r="E216" s="37"/>
      <c r="F216" s="95"/>
    </row>
    <row r="217" spans="1:6" ht="25.5" hidden="1" customHeight="1" x14ac:dyDescent="0.25">
      <c r="A217" s="36"/>
      <c r="B217" s="36"/>
      <c r="C217" s="36"/>
      <c r="D217" s="36"/>
      <c r="E217" s="37"/>
      <c r="F217" s="95"/>
    </row>
    <row r="218" spans="1:6" ht="25.5" hidden="1" customHeight="1" x14ac:dyDescent="0.25">
      <c r="A218" s="36"/>
      <c r="B218" s="36"/>
      <c r="C218" s="36"/>
      <c r="D218" s="36"/>
      <c r="E218" s="37"/>
      <c r="F218" s="95"/>
    </row>
    <row r="219" spans="1:6" ht="25.5" hidden="1" customHeight="1" x14ac:dyDescent="0.25">
      <c r="A219" s="36"/>
      <c r="B219" s="36"/>
      <c r="C219" s="36"/>
      <c r="D219" s="36"/>
      <c r="E219" s="37"/>
      <c r="F219" s="95"/>
    </row>
    <row r="220" spans="1:6" ht="25.5" hidden="1" customHeight="1" x14ac:dyDescent="0.25">
      <c r="A220" s="36"/>
      <c r="B220" s="36"/>
      <c r="C220" s="36"/>
      <c r="D220" s="36"/>
      <c r="E220" s="37"/>
      <c r="F220" s="95"/>
    </row>
    <row r="221" spans="1:6" ht="25.5" hidden="1" customHeight="1" x14ac:dyDescent="0.25">
      <c r="A221" s="36"/>
      <c r="B221" s="36"/>
      <c r="C221" s="36"/>
      <c r="D221" s="36"/>
      <c r="E221" s="37"/>
      <c r="F221" s="95"/>
    </row>
    <row r="222" spans="1:6" ht="25.5" hidden="1" customHeight="1" x14ac:dyDescent="0.25">
      <c r="A222" s="36"/>
      <c r="B222" s="36"/>
      <c r="C222" s="36"/>
      <c r="D222" s="36"/>
      <c r="E222" s="37"/>
      <c r="F222" s="95"/>
    </row>
    <row r="223" spans="1:6" ht="25.5" hidden="1" customHeight="1" x14ac:dyDescent="0.25">
      <c r="A223" s="36"/>
      <c r="B223" s="36"/>
      <c r="C223" s="36"/>
      <c r="D223" s="36"/>
      <c r="E223" s="37"/>
      <c r="F223" s="95"/>
    </row>
    <row r="224" spans="1:6" ht="25.5" hidden="1" customHeight="1" x14ac:dyDescent="0.25">
      <c r="A224" s="36"/>
      <c r="B224" s="36"/>
      <c r="C224" s="36"/>
      <c r="D224" s="36"/>
      <c r="E224" s="38"/>
      <c r="F224" s="95"/>
    </row>
    <row r="225" spans="1:6" ht="25.5" hidden="1" customHeight="1" x14ac:dyDescent="0.25">
      <c r="A225" s="36"/>
      <c r="B225" s="36"/>
      <c r="C225" s="36"/>
      <c r="D225" s="36"/>
      <c r="E225" s="37"/>
      <c r="F225" s="95"/>
    </row>
    <row r="226" spans="1:6" ht="25.5" hidden="1" customHeight="1" x14ac:dyDescent="0.25">
      <c r="A226" s="36"/>
      <c r="B226" s="36"/>
      <c r="C226" s="36"/>
      <c r="D226" s="36"/>
      <c r="E226" s="37"/>
      <c r="F226" s="95"/>
    </row>
    <row r="227" spans="1:6" ht="25.5" hidden="1" customHeight="1" x14ac:dyDescent="0.25">
      <c r="A227" s="36"/>
      <c r="B227" s="36"/>
      <c r="C227" s="36"/>
      <c r="D227" s="36"/>
      <c r="E227" s="37"/>
      <c r="F227" s="95"/>
    </row>
    <row r="228" spans="1:6" ht="25.5" hidden="1" customHeight="1" x14ac:dyDescent="0.25">
      <c r="A228" s="36"/>
      <c r="B228" s="36"/>
      <c r="C228" s="36"/>
      <c r="D228" s="36"/>
      <c r="E228" s="37"/>
      <c r="F228" s="95"/>
    </row>
    <row r="229" spans="1:6" ht="25.5" hidden="1" customHeight="1" x14ac:dyDescent="0.25">
      <c r="A229" s="36"/>
      <c r="B229" s="36"/>
      <c r="C229" s="36"/>
      <c r="D229" s="36"/>
      <c r="E229" s="37"/>
      <c r="F229" s="95"/>
    </row>
    <row r="230" spans="1:6" ht="25.5" hidden="1" customHeight="1" x14ac:dyDescent="0.25">
      <c r="A230" s="36"/>
      <c r="B230" s="36"/>
      <c r="C230" s="36"/>
      <c r="D230" s="36"/>
      <c r="E230" s="37"/>
      <c r="F230" s="95"/>
    </row>
    <row r="231" spans="1:6" ht="25.5" hidden="1" customHeight="1" x14ac:dyDescent="0.25">
      <c r="A231" s="36"/>
      <c r="B231" s="36"/>
      <c r="C231" s="36"/>
      <c r="D231" s="36"/>
      <c r="E231" s="37"/>
      <c r="F231" s="95"/>
    </row>
    <row r="232" spans="1:6" ht="25.5" hidden="1" customHeight="1" x14ac:dyDescent="0.25">
      <c r="A232" s="36"/>
      <c r="B232" s="36"/>
      <c r="C232" s="36"/>
      <c r="D232" s="36"/>
      <c r="E232" s="37"/>
      <c r="F232" s="95"/>
    </row>
    <row r="233" spans="1:6" ht="25.5" hidden="1" customHeight="1" x14ac:dyDescent="0.25">
      <c r="A233" s="36"/>
      <c r="B233" s="36"/>
      <c r="C233" s="36"/>
      <c r="D233" s="36"/>
      <c r="E233" s="37"/>
      <c r="F233" s="95"/>
    </row>
    <row r="234" spans="1:6" ht="25.5" hidden="1" customHeight="1" x14ac:dyDescent="0.25">
      <c r="A234" s="36"/>
      <c r="B234" s="36"/>
      <c r="C234" s="36"/>
      <c r="D234" s="36"/>
      <c r="E234" s="38"/>
      <c r="F234" s="95"/>
    </row>
    <row r="235" spans="1:6" ht="25.5" hidden="1" customHeight="1" x14ac:dyDescent="0.25">
      <c r="A235" s="36"/>
      <c r="B235" s="36"/>
      <c r="C235" s="36"/>
      <c r="D235" s="36"/>
      <c r="E235" s="37"/>
      <c r="F235" s="95"/>
    </row>
    <row r="236" spans="1:6" ht="25.5" hidden="1" customHeight="1" x14ac:dyDescent="0.25">
      <c r="A236" s="36"/>
      <c r="B236" s="36"/>
      <c r="C236" s="36"/>
      <c r="D236" s="36"/>
      <c r="E236" s="37"/>
      <c r="F236" s="95"/>
    </row>
    <row r="237" spans="1:6" ht="25.5" hidden="1" customHeight="1" x14ac:dyDescent="0.25">
      <c r="A237" s="36"/>
      <c r="B237" s="36"/>
      <c r="C237" s="36"/>
      <c r="D237" s="36"/>
      <c r="E237" s="37"/>
      <c r="F237" s="95"/>
    </row>
    <row r="238" spans="1:6" ht="25.5" hidden="1" customHeight="1" x14ac:dyDescent="0.25">
      <c r="A238" s="36"/>
      <c r="B238" s="36"/>
      <c r="C238" s="36"/>
      <c r="D238" s="36"/>
      <c r="E238" s="37"/>
      <c r="F238" s="95"/>
    </row>
    <row r="239" spans="1:6" ht="25.5" hidden="1" customHeight="1" x14ac:dyDescent="0.25">
      <c r="A239" s="36"/>
      <c r="B239" s="36"/>
      <c r="C239" s="36"/>
      <c r="D239" s="36"/>
      <c r="E239" s="37"/>
      <c r="F239" s="95"/>
    </row>
    <row r="240" spans="1:6" ht="25.5" hidden="1" customHeight="1" x14ac:dyDescent="0.25">
      <c r="A240" s="36"/>
      <c r="B240" s="36"/>
      <c r="C240" s="36"/>
      <c r="D240" s="36"/>
      <c r="E240" s="37"/>
      <c r="F240" s="95"/>
    </row>
    <row r="241" spans="1:6" ht="25.5" hidden="1" customHeight="1" x14ac:dyDescent="0.25">
      <c r="A241" s="36"/>
      <c r="B241" s="36"/>
      <c r="C241" s="36"/>
      <c r="D241" s="36"/>
      <c r="E241" s="37"/>
      <c r="F241" s="95"/>
    </row>
    <row r="242" spans="1:6" ht="25.5" hidden="1" customHeight="1" x14ac:dyDescent="0.25">
      <c r="A242" s="36"/>
      <c r="B242" s="36"/>
      <c r="C242" s="36"/>
      <c r="D242" s="36"/>
      <c r="E242" s="37"/>
      <c r="F242" s="95"/>
    </row>
    <row r="243" spans="1:6" ht="25.5" hidden="1" customHeight="1" x14ac:dyDescent="0.25">
      <c r="A243" s="36"/>
      <c r="B243" s="36"/>
      <c r="C243" s="36"/>
      <c r="D243" s="36"/>
      <c r="E243" s="37"/>
      <c r="F243" s="95"/>
    </row>
    <row r="244" spans="1:6" ht="25.5" hidden="1" customHeight="1" x14ac:dyDescent="0.25">
      <c r="A244" s="36"/>
      <c r="B244" s="36"/>
      <c r="C244" s="36"/>
      <c r="D244" s="36"/>
      <c r="E244" s="38"/>
      <c r="F244" s="95"/>
    </row>
    <row r="245" spans="1:6" ht="25.5" hidden="1" customHeight="1" x14ac:dyDescent="0.25">
      <c r="A245" s="36"/>
      <c r="B245" s="36"/>
      <c r="C245" s="36"/>
      <c r="D245" s="36"/>
      <c r="E245" s="37"/>
      <c r="F245" s="95"/>
    </row>
    <row r="246" spans="1:6" ht="25.5" hidden="1" customHeight="1" x14ac:dyDescent="0.25">
      <c r="A246" s="36"/>
      <c r="B246" s="36"/>
      <c r="C246" s="36"/>
      <c r="D246" s="36"/>
      <c r="E246" s="37"/>
      <c r="F246" s="95"/>
    </row>
    <row r="247" spans="1:6" ht="25.5" hidden="1" customHeight="1" x14ac:dyDescent="0.25">
      <c r="A247" s="36"/>
      <c r="B247" s="36"/>
      <c r="C247" s="36"/>
      <c r="D247" s="36"/>
      <c r="E247" s="37"/>
      <c r="F247" s="95"/>
    </row>
    <row r="248" spans="1:6" ht="25.5" hidden="1" customHeight="1" x14ac:dyDescent="0.25">
      <c r="A248" s="36"/>
      <c r="B248" s="36"/>
      <c r="C248" s="36"/>
      <c r="D248" s="36"/>
      <c r="E248" s="37"/>
      <c r="F248" s="95"/>
    </row>
    <row r="249" spans="1:6" ht="25.5" hidden="1" customHeight="1" x14ac:dyDescent="0.25">
      <c r="A249" s="36"/>
      <c r="B249" s="36"/>
      <c r="C249" s="36"/>
      <c r="D249" s="36"/>
      <c r="E249" s="37"/>
      <c r="F249" s="95"/>
    </row>
    <row r="250" spans="1:6" ht="25.5" hidden="1" customHeight="1" x14ac:dyDescent="0.25">
      <c r="A250" s="36"/>
      <c r="B250" s="36"/>
      <c r="C250" s="36"/>
      <c r="D250" s="36"/>
      <c r="E250" s="37"/>
      <c r="F250" s="95"/>
    </row>
    <row r="251" spans="1:6" ht="25.5" hidden="1" customHeight="1" x14ac:dyDescent="0.25">
      <c r="A251" s="36"/>
      <c r="B251" s="36"/>
      <c r="C251" s="36"/>
      <c r="D251" s="36"/>
      <c r="E251" s="37"/>
      <c r="F251" s="95"/>
    </row>
    <row r="252" spans="1:6" ht="25.5" hidden="1" customHeight="1" x14ac:dyDescent="0.25">
      <c r="A252" s="36"/>
      <c r="B252" s="36"/>
      <c r="C252" s="36"/>
      <c r="D252" s="36"/>
      <c r="E252" s="37"/>
      <c r="F252" s="95"/>
    </row>
    <row r="253" spans="1:6" ht="25.5" hidden="1" customHeight="1" x14ac:dyDescent="0.25">
      <c r="A253" s="36"/>
      <c r="B253" s="36"/>
      <c r="C253" s="36"/>
      <c r="D253" s="36"/>
      <c r="E253" s="37"/>
      <c r="F253" s="95"/>
    </row>
    <row r="254" spans="1:6" ht="25.5" hidden="1" customHeight="1" x14ac:dyDescent="0.25">
      <c r="A254" s="36"/>
      <c r="B254" s="36"/>
      <c r="C254" s="36"/>
      <c r="D254" s="36"/>
      <c r="E254" s="38"/>
      <c r="F254" s="95"/>
    </row>
    <row r="255" spans="1:6" ht="25.5" hidden="1" customHeight="1" x14ac:dyDescent="0.25">
      <c r="A255" s="36"/>
      <c r="B255" s="36"/>
      <c r="C255" s="36"/>
      <c r="D255" s="36"/>
      <c r="E255" s="37"/>
      <c r="F255" s="95"/>
    </row>
    <row r="256" spans="1:6" ht="25.5" hidden="1" customHeight="1" x14ac:dyDescent="0.25">
      <c r="A256" s="36"/>
      <c r="B256" s="36"/>
      <c r="C256" s="36"/>
      <c r="D256" s="36"/>
      <c r="E256" s="37"/>
      <c r="F256" s="95"/>
    </row>
    <row r="257" spans="1:6" ht="25.5" hidden="1" customHeight="1" x14ac:dyDescent="0.25">
      <c r="A257" s="36"/>
      <c r="B257" s="36"/>
      <c r="C257" s="36"/>
      <c r="D257" s="36"/>
      <c r="E257" s="37"/>
      <c r="F257" s="95"/>
    </row>
    <row r="258" spans="1:6" ht="25.5" hidden="1" customHeight="1" x14ac:dyDescent="0.25">
      <c r="A258" s="36"/>
      <c r="B258" s="36"/>
      <c r="C258" s="36"/>
      <c r="D258" s="36"/>
      <c r="E258" s="37"/>
      <c r="F258" s="95"/>
    </row>
    <row r="259" spans="1:6" ht="25.5" hidden="1" customHeight="1" x14ac:dyDescent="0.25">
      <c r="A259" s="36"/>
      <c r="B259" s="36"/>
      <c r="C259" s="36"/>
      <c r="D259" s="36"/>
      <c r="E259" s="37"/>
      <c r="F259" s="95"/>
    </row>
    <row r="260" spans="1:6" ht="25.5" hidden="1" customHeight="1" x14ac:dyDescent="0.25">
      <c r="A260" s="36"/>
      <c r="B260" s="36"/>
      <c r="C260" s="36"/>
      <c r="D260" s="36"/>
      <c r="E260" s="37"/>
      <c r="F260" s="95"/>
    </row>
    <row r="261" spans="1:6" ht="25.5" hidden="1" customHeight="1" x14ac:dyDescent="0.25">
      <c r="A261" s="36"/>
      <c r="B261" s="36"/>
      <c r="C261" s="36"/>
      <c r="D261" s="36"/>
      <c r="E261" s="37"/>
      <c r="F261" s="95"/>
    </row>
    <row r="262" spans="1:6" ht="25.5" hidden="1" customHeight="1" x14ac:dyDescent="0.25">
      <c r="A262" s="36"/>
      <c r="B262" s="36"/>
      <c r="C262" s="36"/>
      <c r="D262" s="36"/>
      <c r="E262" s="37"/>
      <c r="F262" s="95"/>
    </row>
    <row r="263" spans="1:6" ht="25.5" hidden="1" customHeight="1" x14ac:dyDescent="0.25">
      <c r="A263" s="36"/>
      <c r="B263" s="36"/>
      <c r="C263" s="36"/>
      <c r="D263" s="36"/>
      <c r="E263" s="37"/>
      <c r="F263" s="95"/>
    </row>
    <row r="264" spans="1:6" ht="25.5" hidden="1" customHeight="1" x14ac:dyDescent="0.25">
      <c r="A264" s="36"/>
      <c r="B264" s="36"/>
      <c r="C264" s="36"/>
      <c r="D264" s="36"/>
      <c r="E264" s="38"/>
      <c r="F264" s="95"/>
    </row>
    <row r="265" spans="1:6" ht="25.5" hidden="1" customHeight="1" x14ac:dyDescent="0.25">
      <c r="A265" s="36"/>
      <c r="B265" s="36"/>
      <c r="C265" s="36"/>
      <c r="D265" s="36"/>
      <c r="E265" s="37"/>
      <c r="F265" s="95"/>
    </row>
    <row r="266" spans="1:6" ht="25.5" hidden="1" customHeight="1" x14ac:dyDescent="0.25">
      <c r="A266" s="36"/>
      <c r="B266" s="36"/>
      <c r="C266" s="36"/>
      <c r="D266" s="36"/>
      <c r="E266" s="37"/>
      <c r="F266" s="95"/>
    </row>
    <row r="267" spans="1:6" ht="25.5" hidden="1" customHeight="1" x14ac:dyDescent="0.25">
      <c r="A267" s="36"/>
      <c r="B267" s="36"/>
      <c r="C267" s="36"/>
      <c r="D267" s="36"/>
      <c r="E267" s="37"/>
      <c r="F267" s="95"/>
    </row>
    <row r="268" spans="1:6" ht="25.5" hidden="1" customHeight="1" x14ac:dyDescent="0.25">
      <c r="A268" s="36"/>
      <c r="B268" s="36"/>
      <c r="C268" s="36"/>
      <c r="D268" s="36"/>
      <c r="E268" s="37"/>
      <c r="F268" s="95"/>
    </row>
    <row r="269" spans="1:6" ht="25.5" hidden="1" customHeight="1" x14ac:dyDescent="0.25">
      <c r="A269" s="36"/>
      <c r="B269" s="36"/>
      <c r="C269" s="36"/>
      <c r="D269" s="36"/>
      <c r="E269" s="37"/>
      <c r="F269" s="95"/>
    </row>
    <row r="270" spans="1:6" ht="25.5" hidden="1" customHeight="1" x14ac:dyDescent="0.25">
      <c r="A270" s="36"/>
      <c r="B270" s="36"/>
      <c r="C270" s="36"/>
      <c r="D270" s="36"/>
      <c r="E270" s="37"/>
      <c r="F270" s="95"/>
    </row>
    <row r="271" spans="1:6" ht="25.5" hidden="1" customHeight="1" x14ac:dyDescent="0.25">
      <c r="A271" s="36"/>
      <c r="B271" s="36"/>
      <c r="C271" s="36"/>
      <c r="D271" s="36"/>
      <c r="E271" s="37"/>
      <c r="F271" s="95"/>
    </row>
    <row r="272" spans="1:6" ht="25.5" hidden="1" customHeight="1" x14ac:dyDescent="0.25">
      <c r="A272" s="36"/>
      <c r="B272" s="36"/>
      <c r="C272" s="36"/>
      <c r="D272" s="36"/>
      <c r="E272" s="38"/>
      <c r="F272" s="95"/>
    </row>
    <row r="273" spans="1:6" ht="25.5" hidden="1" customHeight="1" x14ac:dyDescent="0.25">
      <c r="A273" s="36"/>
      <c r="B273" s="36"/>
      <c r="C273" s="36"/>
      <c r="D273" s="36"/>
      <c r="E273" s="37"/>
      <c r="F273" s="95"/>
    </row>
    <row r="274" spans="1:6" ht="25.5" hidden="1" customHeight="1" x14ac:dyDescent="0.25">
      <c r="A274" s="36"/>
      <c r="B274" s="36"/>
      <c r="C274" s="36"/>
      <c r="D274" s="36"/>
      <c r="E274" s="37"/>
      <c r="F274" s="95"/>
    </row>
    <row r="275" spans="1:6" ht="25.5" hidden="1" customHeight="1" x14ac:dyDescent="0.25">
      <c r="A275" s="36"/>
      <c r="B275" s="36"/>
      <c r="C275" s="36"/>
      <c r="D275" s="36"/>
      <c r="E275" s="37"/>
      <c r="F275" s="95"/>
    </row>
    <row r="276" spans="1:6" ht="25.5" hidden="1" customHeight="1" x14ac:dyDescent="0.25">
      <c r="A276" s="36"/>
      <c r="B276" s="36"/>
      <c r="C276" s="36"/>
      <c r="D276" s="36"/>
      <c r="E276" s="37"/>
      <c r="F276" s="95"/>
    </row>
    <row r="277" spans="1:6" ht="25.5" hidden="1" customHeight="1" x14ac:dyDescent="0.25">
      <c r="A277" s="36"/>
      <c r="B277" s="36"/>
      <c r="C277" s="36"/>
      <c r="D277" s="36"/>
      <c r="E277" s="37"/>
      <c r="F277" s="95"/>
    </row>
    <row r="278" spans="1:6" ht="25.5" hidden="1" customHeight="1" x14ac:dyDescent="0.25">
      <c r="A278" s="36"/>
      <c r="B278" s="36"/>
      <c r="C278" s="36"/>
      <c r="D278" s="36"/>
      <c r="E278" s="37"/>
      <c r="F278" s="95"/>
    </row>
    <row r="279" spans="1:6" ht="25.5" hidden="1" customHeight="1" x14ac:dyDescent="0.25">
      <c r="A279" s="36"/>
      <c r="B279" s="36"/>
      <c r="C279" s="36"/>
      <c r="D279" s="36"/>
      <c r="E279" s="37"/>
      <c r="F279" s="95"/>
    </row>
    <row r="280" spans="1:6" ht="25.5" hidden="1" customHeight="1" x14ac:dyDescent="0.25">
      <c r="A280" s="36"/>
      <c r="B280" s="36"/>
      <c r="C280" s="36"/>
      <c r="D280" s="36"/>
      <c r="E280" s="37"/>
      <c r="F280" s="95"/>
    </row>
    <row r="281" spans="1:6" ht="25.5" hidden="1" customHeight="1" x14ac:dyDescent="0.25">
      <c r="A281" s="36"/>
      <c r="B281" s="36"/>
      <c r="C281" s="36"/>
      <c r="D281" s="36"/>
      <c r="E281" s="37"/>
      <c r="F281" s="95"/>
    </row>
    <row r="282" spans="1:6" ht="25.5" hidden="1" customHeight="1" x14ac:dyDescent="0.25">
      <c r="A282" s="36"/>
      <c r="B282" s="36"/>
      <c r="C282" s="36"/>
      <c r="D282" s="36"/>
      <c r="E282" s="38"/>
      <c r="F282" s="95"/>
    </row>
    <row r="283" spans="1:6" ht="25.5" hidden="1" customHeight="1" x14ac:dyDescent="0.25">
      <c r="A283" s="36"/>
      <c r="B283" s="36"/>
      <c r="C283" s="36"/>
      <c r="D283" s="36"/>
      <c r="E283" s="37"/>
      <c r="F283" s="95"/>
    </row>
    <row r="284" spans="1:6" ht="25.5" hidden="1" customHeight="1" x14ac:dyDescent="0.25">
      <c r="A284" s="36"/>
      <c r="B284" s="36"/>
      <c r="C284" s="36"/>
      <c r="D284" s="36"/>
      <c r="E284" s="37"/>
      <c r="F284" s="95"/>
    </row>
    <row r="285" spans="1:6" ht="25.5" hidden="1" customHeight="1" x14ac:dyDescent="0.25">
      <c r="A285" s="36"/>
      <c r="B285" s="36"/>
      <c r="C285" s="36"/>
      <c r="D285" s="36"/>
      <c r="E285" s="37"/>
      <c r="F285" s="95"/>
    </row>
    <row r="286" spans="1:6" ht="25.5" hidden="1" customHeight="1" x14ac:dyDescent="0.25">
      <c r="A286" s="36"/>
      <c r="B286" s="36"/>
      <c r="C286" s="36"/>
      <c r="D286" s="36"/>
      <c r="E286" s="37"/>
      <c r="F286" s="95"/>
    </row>
    <row r="287" spans="1:6" ht="25.5" hidden="1" customHeight="1" x14ac:dyDescent="0.25">
      <c r="A287" s="36"/>
      <c r="B287" s="36"/>
      <c r="C287" s="36"/>
      <c r="D287" s="36"/>
      <c r="E287" s="37"/>
      <c r="F287" s="95"/>
    </row>
    <row r="288" spans="1:6" ht="25.5" hidden="1" customHeight="1" x14ac:dyDescent="0.25">
      <c r="A288" s="36"/>
      <c r="B288" s="36"/>
      <c r="C288" s="36"/>
      <c r="D288" s="36"/>
      <c r="E288" s="38"/>
      <c r="F288" s="95"/>
    </row>
    <row r="289" spans="1:6" ht="25.5" hidden="1" customHeight="1" x14ac:dyDescent="0.25">
      <c r="A289" s="36"/>
      <c r="B289" s="36"/>
      <c r="C289" s="36"/>
      <c r="D289" s="36"/>
      <c r="E289" s="37"/>
      <c r="F289" s="95"/>
    </row>
    <row r="290" spans="1:6" ht="25.5" hidden="1" customHeight="1" x14ac:dyDescent="0.25">
      <c r="A290" s="36"/>
      <c r="B290" s="36"/>
      <c r="C290" s="36"/>
      <c r="D290" s="36"/>
      <c r="E290" s="37"/>
      <c r="F290" s="95"/>
    </row>
    <row r="291" spans="1:6" ht="25.5" hidden="1" customHeight="1" x14ac:dyDescent="0.25">
      <c r="A291" s="36"/>
      <c r="B291" s="36"/>
      <c r="C291" s="36"/>
      <c r="D291" s="36"/>
      <c r="E291" s="37"/>
      <c r="F291" s="95"/>
    </row>
    <row r="292" spans="1:6" ht="25.5" hidden="1" customHeight="1" x14ac:dyDescent="0.25">
      <c r="A292" s="36"/>
      <c r="B292" s="36"/>
      <c r="C292" s="36"/>
      <c r="D292" s="36"/>
      <c r="E292" s="37"/>
      <c r="F292" s="95"/>
    </row>
    <row r="293" spans="1:6" ht="25.5" hidden="1" customHeight="1" x14ac:dyDescent="0.25">
      <c r="A293" s="36"/>
      <c r="B293" s="36"/>
      <c r="C293" s="36"/>
      <c r="D293" s="36"/>
      <c r="E293" s="37"/>
      <c r="F293" s="95"/>
    </row>
    <row r="294" spans="1:6" ht="25.5" hidden="1" customHeight="1" x14ac:dyDescent="0.25">
      <c r="A294" s="36"/>
      <c r="B294" s="36"/>
      <c r="C294" s="36"/>
      <c r="D294" s="36"/>
      <c r="E294" s="37"/>
      <c r="F294" s="95"/>
    </row>
    <row r="295" spans="1:6" ht="25.5" hidden="1" customHeight="1" x14ac:dyDescent="0.25">
      <c r="A295" s="36"/>
      <c r="B295" s="36"/>
      <c r="C295" s="36"/>
      <c r="D295" s="36"/>
      <c r="E295" s="37"/>
      <c r="F295" s="95"/>
    </row>
    <row r="296" spans="1:6" ht="25.5" hidden="1" customHeight="1" x14ac:dyDescent="0.25">
      <c r="A296" s="36"/>
      <c r="B296" s="36"/>
      <c r="C296" s="36"/>
      <c r="D296" s="36"/>
      <c r="E296" s="38"/>
      <c r="F296" s="95"/>
    </row>
    <row r="297" spans="1:6" ht="25.5" hidden="1" customHeight="1" x14ac:dyDescent="0.25">
      <c r="A297" s="36"/>
      <c r="B297" s="36"/>
      <c r="C297" s="36"/>
      <c r="D297" s="36"/>
      <c r="E297" s="37"/>
      <c r="F297" s="95"/>
    </row>
    <row r="298" spans="1:6" ht="25.5" hidden="1" customHeight="1" x14ac:dyDescent="0.25">
      <c r="A298" s="36"/>
      <c r="B298" s="36"/>
      <c r="C298" s="36"/>
      <c r="D298" s="36"/>
      <c r="E298" s="37"/>
      <c r="F298" s="95"/>
    </row>
    <row r="299" spans="1:6" ht="25.5" hidden="1" customHeight="1" x14ac:dyDescent="0.25">
      <c r="A299" s="36"/>
      <c r="B299" s="36"/>
      <c r="C299" s="36"/>
      <c r="D299" s="36"/>
      <c r="E299" s="37"/>
      <c r="F299" s="95"/>
    </row>
    <row r="300" spans="1:6" ht="25.5" hidden="1" customHeight="1" x14ac:dyDescent="0.25">
      <c r="A300" s="36"/>
      <c r="B300" s="36"/>
      <c r="C300" s="36"/>
      <c r="D300" s="36"/>
      <c r="E300" s="37"/>
      <c r="F300" s="95"/>
    </row>
    <row r="301" spans="1:6" ht="25.5" hidden="1" customHeight="1" x14ac:dyDescent="0.25">
      <c r="A301" s="36"/>
      <c r="B301" s="36"/>
      <c r="C301" s="36"/>
      <c r="D301" s="36"/>
      <c r="E301" s="37"/>
      <c r="F301" s="95"/>
    </row>
    <row r="302" spans="1:6" ht="25.5" hidden="1" customHeight="1" x14ac:dyDescent="0.25">
      <c r="A302" s="36"/>
      <c r="B302" s="36"/>
      <c r="C302" s="36"/>
      <c r="D302" s="36"/>
      <c r="E302" s="37"/>
      <c r="F302" s="95"/>
    </row>
    <row r="303" spans="1:6" ht="25.5" hidden="1" customHeight="1" x14ac:dyDescent="0.25">
      <c r="A303" s="36"/>
      <c r="B303" s="36"/>
      <c r="C303" s="36"/>
      <c r="D303" s="36"/>
      <c r="E303" s="37"/>
      <c r="F303" s="95"/>
    </row>
    <row r="304" spans="1:6" ht="25.5" hidden="1" customHeight="1" x14ac:dyDescent="0.25">
      <c r="A304" s="36"/>
      <c r="B304" s="36"/>
      <c r="C304" s="36"/>
      <c r="D304" s="36"/>
      <c r="E304" s="37"/>
      <c r="F304" s="95"/>
    </row>
    <row r="305" spans="1:6" ht="25.5" hidden="1" customHeight="1" x14ac:dyDescent="0.25">
      <c r="A305" s="36"/>
      <c r="B305" s="36"/>
      <c r="C305" s="36"/>
      <c r="D305" s="36"/>
      <c r="E305" s="37"/>
      <c r="F305" s="95"/>
    </row>
    <row r="306" spans="1:6" ht="25.5" hidden="1" customHeight="1" x14ac:dyDescent="0.25">
      <c r="A306" s="36"/>
      <c r="B306" s="36"/>
      <c r="C306" s="36"/>
      <c r="D306" s="36"/>
      <c r="E306" s="37"/>
      <c r="F306" s="95"/>
    </row>
    <row r="307" spans="1:6" ht="25.5" hidden="1" customHeight="1" x14ac:dyDescent="0.25">
      <c r="A307" s="36"/>
      <c r="B307" s="36"/>
      <c r="C307" s="36"/>
      <c r="D307" s="36"/>
      <c r="E307" s="38"/>
      <c r="F307" s="95"/>
    </row>
    <row r="308" spans="1:6" ht="25.5" hidden="1" customHeight="1" x14ac:dyDescent="0.25">
      <c r="A308" s="36"/>
      <c r="B308" s="36"/>
      <c r="C308" s="36"/>
      <c r="D308" s="36"/>
      <c r="E308" s="37"/>
      <c r="F308" s="95"/>
    </row>
    <row r="309" spans="1:6" ht="25.5" hidden="1" customHeight="1" x14ac:dyDescent="0.25">
      <c r="A309" s="36"/>
      <c r="B309" s="36"/>
      <c r="C309" s="36"/>
      <c r="D309" s="36"/>
      <c r="E309" s="37"/>
      <c r="F309" s="95"/>
    </row>
    <row r="310" spans="1:6" ht="25.5" hidden="1" customHeight="1" x14ac:dyDescent="0.25">
      <c r="A310" s="36"/>
      <c r="B310" s="36"/>
      <c r="C310" s="36"/>
      <c r="D310" s="36"/>
      <c r="E310" s="37"/>
      <c r="F310" s="95"/>
    </row>
    <row r="311" spans="1:6" ht="25.5" hidden="1" customHeight="1" x14ac:dyDescent="0.25">
      <c r="A311" s="36"/>
      <c r="B311" s="36"/>
      <c r="C311" s="36"/>
      <c r="D311" s="36"/>
      <c r="E311" s="37"/>
      <c r="F311" s="95"/>
    </row>
    <row r="312" spans="1:6" ht="25.5" hidden="1" customHeight="1" x14ac:dyDescent="0.25">
      <c r="A312" s="36"/>
      <c r="B312" s="36"/>
      <c r="C312" s="36"/>
      <c r="D312" s="36"/>
      <c r="E312" s="37"/>
      <c r="F312" s="95"/>
    </row>
    <row r="313" spans="1:6" ht="25.5" hidden="1" customHeight="1" x14ac:dyDescent="0.25">
      <c r="A313" s="36"/>
      <c r="B313" s="36"/>
      <c r="C313" s="36"/>
      <c r="D313" s="36"/>
      <c r="E313" s="38"/>
      <c r="F313" s="95"/>
    </row>
    <row r="314" spans="1:6" ht="25.5" hidden="1" customHeight="1" x14ac:dyDescent="0.25">
      <c r="A314" s="36"/>
      <c r="B314" s="36"/>
      <c r="C314" s="36"/>
      <c r="D314" s="36"/>
      <c r="E314" s="37"/>
      <c r="F314" s="95"/>
    </row>
    <row r="315" spans="1:6" ht="25.5" hidden="1" customHeight="1" x14ac:dyDescent="0.25">
      <c r="A315" s="36"/>
      <c r="B315" s="36"/>
      <c r="C315" s="36"/>
      <c r="D315" s="36"/>
      <c r="E315" s="37"/>
      <c r="F315" s="95"/>
    </row>
    <row r="316" spans="1:6" ht="25.5" hidden="1" customHeight="1" x14ac:dyDescent="0.25">
      <c r="A316" s="36"/>
      <c r="B316" s="36"/>
      <c r="C316" s="36"/>
      <c r="D316" s="36"/>
      <c r="E316" s="37"/>
      <c r="F316" s="95"/>
    </row>
    <row r="317" spans="1:6" ht="25.5" hidden="1" customHeight="1" x14ac:dyDescent="0.25">
      <c r="A317" s="36"/>
      <c r="B317" s="36"/>
      <c r="C317" s="36"/>
      <c r="D317" s="36"/>
      <c r="E317" s="37"/>
      <c r="F317" s="95"/>
    </row>
    <row r="318" spans="1:6" ht="25.5" hidden="1" customHeight="1" x14ac:dyDescent="0.25">
      <c r="A318" s="36"/>
      <c r="B318" s="36"/>
      <c r="C318" s="36"/>
      <c r="D318" s="36"/>
      <c r="E318" s="37"/>
      <c r="F318" s="95"/>
    </row>
    <row r="319" spans="1:6" ht="25.5" hidden="1" customHeight="1" x14ac:dyDescent="0.25">
      <c r="A319" s="36"/>
      <c r="B319" s="36"/>
      <c r="C319" s="36"/>
      <c r="D319" s="36"/>
      <c r="E319" s="37"/>
      <c r="F319" s="95"/>
    </row>
    <row r="320" spans="1:6" ht="25.5" hidden="1" customHeight="1" x14ac:dyDescent="0.25">
      <c r="A320" s="36"/>
      <c r="B320" s="36"/>
      <c r="C320" s="36"/>
      <c r="D320" s="36"/>
      <c r="E320" s="37"/>
      <c r="F320" s="95"/>
    </row>
    <row r="321" spans="1:6" ht="25.5" hidden="1" customHeight="1" x14ac:dyDescent="0.25">
      <c r="A321" s="36"/>
      <c r="B321" s="36"/>
      <c r="C321" s="36"/>
      <c r="D321" s="36"/>
      <c r="E321" s="38"/>
      <c r="F321" s="95"/>
    </row>
    <row r="322" spans="1:6" ht="25.5" hidden="1" customHeight="1" x14ac:dyDescent="0.25">
      <c r="A322" s="36"/>
      <c r="B322" s="36"/>
      <c r="C322" s="36"/>
      <c r="D322" s="36"/>
      <c r="E322" s="37"/>
      <c r="F322" s="95"/>
    </row>
    <row r="323" spans="1:6" ht="25.5" hidden="1" customHeight="1" x14ac:dyDescent="0.25">
      <c r="A323" s="36"/>
      <c r="B323" s="36"/>
      <c r="C323" s="36"/>
      <c r="D323" s="36"/>
      <c r="E323" s="37"/>
      <c r="F323" s="95"/>
    </row>
    <row r="324" spans="1:6" ht="25.5" hidden="1" customHeight="1" x14ac:dyDescent="0.25">
      <c r="A324" s="36"/>
      <c r="B324" s="36"/>
      <c r="C324" s="36"/>
      <c r="D324" s="36"/>
      <c r="E324" s="37"/>
      <c r="F324" s="95"/>
    </row>
    <row r="325" spans="1:6" ht="25.5" hidden="1" customHeight="1" x14ac:dyDescent="0.25">
      <c r="A325" s="36"/>
      <c r="B325" s="36"/>
      <c r="C325" s="36"/>
      <c r="D325" s="36"/>
      <c r="E325" s="37"/>
      <c r="F325" s="95"/>
    </row>
    <row r="326" spans="1:6" ht="25.5" hidden="1" customHeight="1" x14ac:dyDescent="0.25">
      <c r="A326" s="36"/>
      <c r="B326" s="36"/>
      <c r="C326" s="36"/>
      <c r="D326" s="36"/>
      <c r="E326" s="37"/>
      <c r="F326" s="95"/>
    </row>
    <row r="327" spans="1:6" ht="25.5" hidden="1" customHeight="1" x14ac:dyDescent="0.25">
      <c r="A327" s="36"/>
      <c r="B327" s="36"/>
      <c r="C327" s="36"/>
      <c r="D327" s="36"/>
      <c r="E327" s="37"/>
      <c r="F327" s="95"/>
    </row>
    <row r="328" spans="1:6" ht="25.5" hidden="1" customHeight="1" x14ac:dyDescent="0.25">
      <c r="A328" s="36"/>
      <c r="B328" s="36"/>
      <c r="C328" s="36"/>
      <c r="D328" s="36"/>
      <c r="E328" s="37"/>
      <c r="F328" s="95"/>
    </row>
    <row r="329" spans="1:6" ht="25.5" hidden="1" customHeight="1" x14ac:dyDescent="0.25">
      <c r="A329" s="36"/>
      <c r="B329" s="36"/>
      <c r="C329" s="36"/>
      <c r="D329" s="36"/>
      <c r="E329" s="37"/>
      <c r="F329" s="95"/>
    </row>
    <row r="330" spans="1:6" ht="25.5" hidden="1" customHeight="1" x14ac:dyDescent="0.25">
      <c r="A330" s="36"/>
      <c r="B330" s="36"/>
      <c r="C330" s="36"/>
      <c r="D330" s="36"/>
      <c r="E330" s="38"/>
      <c r="F330" s="95"/>
    </row>
    <row r="331" spans="1:6" ht="25.5" hidden="1" customHeight="1" x14ac:dyDescent="0.25">
      <c r="A331" s="36"/>
      <c r="B331" s="36"/>
      <c r="C331" s="36"/>
      <c r="D331" s="36"/>
      <c r="E331" s="37"/>
      <c r="F331" s="95"/>
    </row>
    <row r="332" spans="1:6" ht="25.5" hidden="1" customHeight="1" x14ac:dyDescent="0.25">
      <c r="A332" s="36"/>
      <c r="B332" s="36"/>
      <c r="C332" s="36"/>
      <c r="D332" s="36"/>
      <c r="E332" s="37"/>
      <c r="F332" s="95"/>
    </row>
    <row r="333" spans="1:6" ht="25.5" hidden="1" customHeight="1" x14ac:dyDescent="0.25">
      <c r="A333" s="36"/>
      <c r="B333" s="36"/>
      <c r="C333" s="36"/>
      <c r="D333" s="36"/>
      <c r="E333" s="38"/>
      <c r="F333" s="95"/>
    </row>
    <row r="334" spans="1:6" ht="25.5" hidden="1" customHeight="1" x14ac:dyDescent="0.25">
      <c r="A334" s="36"/>
      <c r="B334" s="36"/>
      <c r="C334" s="36"/>
      <c r="D334" s="36"/>
      <c r="E334" s="37"/>
      <c r="F334" s="95"/>
    </row>
    <row r="335" spans="1:6" ht="25.5" hidden="1" customHeight="1" x14ac:dyDescent="0.25">
      <c r="A335" s="36"/>
      <c r="B335" s="36"/>
      <c r="C335" s="36"/>
      <c r="D335" s="36"/>
      <c r="E335" s="37"/>
      <c r="F335" s="95"/>
    </row>
    <row r="336" spans="1:6" ht="25.5" hidden="1" customHeight="1" x14ac:dyDescent="0.25">
      <c r="A336" s="36"/>
      <c r="B336" s="36"/>
      <c r="C336" s="36"/>
      <c r="D336" s="36"/>
      <c r="E336" s="37"/>
      <c r="F336" s="95"/>
    </row>
    <row r="337" spans="1:6" ht="25.5" hidden="1" customHeight="1" x14ac:dyDescent="0.25">
      <c r="A337" s="36"/>
      <c r="B337" s="36"/>
      <c r="C337" s="36"/>
      <c r="D337" s="36"/>
      <c r="E337" s="37"/>
      <c r="F337" s="95"/>
    </row>
    <row r="338" spans="1:6" ht="25.5" hidden="1" customHeight="1" x14ac:dyDescent="0.25">
      <c r="A338" s="36"/>
      <c r="B338" s="36"/>
      <c r="C338" s="36"/>
      <c r="D338" s="36"/>
      <c r="E338" s="37"/>
      <c r="F338" s="95"/>
    </row>
    <row r="339" spans="1:6" ht="25.5" hidden="1" customHeight="1" x14ac:dyDescent="0.25">
      <c r="A339" s="36"/>
      <c r="B339" s="36"/>
      <c r="C339" s="36"/>
      <c r="D339" s="36"/>
      <c r="E339" s="37"/>
      <c r="F339" s="95"/>
    </row>
    <row r="340" spans="1:6" ht="25.5" hidden="1" customHeight="1" x14ac:dyDescent="0.25">
      <c r="A340" s="36"/>
      <c r="B340" s="36"/>
      <c r="C340" s="36"/>
      <c r="D340" s="36"/>
      <c r="E340" s="38"/>
      <c r="F340" s="95"/>
    </row>
    <row r="341" spans="1:6" ht="25.5" hidden="1" customHeight="1" x14ac:dyDescent="0.25">
      <c r="A341" s="36"/>
      <c r="B341" s="36"/>
      <c r="C341" s="36"/>
      <c r="D341" s="36"/>
      <c r="E341" s="37"/>
      <c r="F341" s="95"/>
    </row>
    <row r="342" spans="1:6" ht="25.5" hidden="1" customHeight="1" x14ac:dyDescent="0.25">
      <c r="A342" s="36"/>
      <c r="B342" s="36"/>
      <c r="C342" s="36"/>
      <c r="D342" s="36"/>
      <c r="E342" s="37"/>
      <c r="F342" s="95"/>
    </row>
    <row r="343" spans="1:6" ht="25.5" hidden="1" customHeight="1" x14ac:dyDescent="0.25">
      <c r="A343" s="36"/>
      <c r="B343" s="36"/>
      <c r="C343" s="36"/>
      <c r="D343" s="36"/>
      <c r="E343" s="37"/>
      <c r="F343" s="95"/>
    </row>
    <row r="344" spans="1:6" ht="25.5" hidden="1" customHeight="1" x14ac:dyDescent="0.25">
      <c r="A344" s="36"/>
      <c r="B344" s="36"/>
      <c r="C344" s="36"/>
      <c r="D344" s="36"/>
      <c r="E344" s="38"/>
      <c r="F344" s="95"/>
    </row>
    <row r="345" spans="1:6" ht="25.5" hidden="1" customHeight="1" x14ac:dyDescent="0.25">
      <c r="A345" s="36"/>
      <c r="B345" s="36"/>
      <c r="C345" s="36"/>
      <c r="D345" s="36"/>
      <c r="E345" s="38"/>
      <c r="F345" s="95"/>
    </row>
    <row r="346" spans="1:6" ht="25.5" hidden="1" customHeight="1" x14ac:dyDescent="0.25">
      <c r="A346" s="36"/>
      <c r="B346" s="36"/>
      <c r="C346" s="36"/>
      <c r="D346" s="36"/>
      <c r="E346" s="37"/>
      <c r="F346" s="95"/>
    </row>
    <row r="347" spans="1:6" ht="25.5" hidden="1" customHeight="1" x14ac:dyDescent="0.25">
      <c r="A347" s="36"/>
      <c r="B347" s="36"/>
      <c r="C347" s="36"/>
      <c r="D347" s="36"/>
      <c r="E347" s="37"/>
      <c r="F347" s="95"/>
    </row>
    <row r="348" spans="1:6" ht="25.5" hidden="1" customHeight="1" x14ac:dyDescent="0.25">
      <c r="A348" s="36"/>
      <c r="B348" s="36"/>
      <c r="C348" s="36"/>
      <c r="D348" s="36"/>
      <c r="E348" s="37"/>
      <c r="F348" s="95"/>
    </row>
    <row r="349" spans="1:6" ht="25.5" hidden="1" customHeight="1" x14ac:dyDescent="0.25">
      <c r="A349" s="36"/>
      <c r="B349" s="36"/>
      <c r="C349" s="36"/>
      <c r="D349" s="36"/>
      <c r="E349" s="37"/>
      <c r="F349" s="95"/>
    </row>
    <row r="350" spans="1:6" ht="25.5" hidden="1" customHeight="1" x14ac:dyDescent="0.25">
      <c r="A350" s="36"/>
      <c r="B350" s="36"/>
      <c r="C350" s="36"/>
      <c r="D350" s="36"/>
      <c r="E350" s="37"/>
      <c r="F350" s="95"/>
    </row>
    <row r="351" spans="1:6" ht="25.5" hidden="1" customHeight="1" x14ac:dyDescent="0.25">
      <c r="A351" s="36"/>
      <c r="B351" s="36"/>
      <c r="C351" s="36"/>
      <c r="D351" s="36"/>
      <c r="E351" s="37"/>
      <c r="F351" s="95"/>
    </row>
    <row r="352" spans="1:6" ht="25.5" hidden="1" customHeight="1" x14ac:dyDescent="0.25">
      <c r="A352" s="36"/>
      <c r="B352" s="36"/>
      <c r="C352" s="36"/>
      <c r="D352" s="36"/>
      <c r="E352" s="38"/>
      <c r="F352" s="95"/>
    </row>
    <row r="353" spans="1:6" ht="25.5" hidden="1" customHeight="1" x14ac:dyDescent="0.25">
      <c r="A353" s="36"/>
      <c r="B353" s="36"/>
      <c r="C353" s="36"/>
      <c r="D353" s="36"/>
      <c r="E353" s="37"/>
      <c r="F353" s="95"/>
    </row>
    <row r="354" spans="1:6" ht="25.5" hidden="1" customHeight="1" x14ac:dyDescent="0.25">
      <c r="A354" s="36"/>
      <c r="B354" s="36"/>
      <c r="C354" s="36"/>
      <c r="D354" s="36"/>
      <c r="E354" s="37"/>
      <c r="F354" s="95"/>
    </row>
    <row r="355" spans="1:6" ht="25.5" hidden="1" customHeight="1" x14ac:dyDescent="0.25">
      <c r="A355" s="36"/>
      <c r="B355" s="36"/>
      <c r="C355" s="36"/>
      <c r="D355" s="36"/>
      <c r="E355" s="37"/>
      <c r="F355" s="95"/>
    </row>
    <row r="356" spans="1:6" ht="25.5" hidden="1" customHeight="1" x14ac:dyDescent="0.25">
      <c r="A356" s="36"/>
      <c r="B356" s="36"/>
      <c r="C356" s="36"/>
      <c r="D356" s="36"/>
      <c r="E356" s="37"/>
      <c r="F356" s="95"/>
    </row>
    <row r="357" spans="1:6" ht="25.5" hidden="1" customHeight="1" x14ac:dyDescent="0.25">
      <c r="A357" s="36"/>
      <c r="B357" s="36"/>
      <c r="C357" s="36"/>
      <c r="D357" s="36"/>
      <c r="E357" s="38"/>
      <c r="F357" s="95"/>
    </row>
    <row r="358" spans="1:6" ht="25.5" hidden="1" customHeight="1" x14ac:dyDescent="0.25">
      <c r="A358" s="36"/>
      <c r="B358" s="36"/>
      <c r="C358" s="36"/>
      <c r="D358" s="36"/>
      <c r="E358" s="37"/>
      <c r="F358" s="95"/>
    </row>
    <row r="359" spans="1:6" ht="25.5" hidden="1" customHeight="1" x14ac:dyDescent="0.25">
      <c r="A359" s="36"/>
      <c r="B359" s="36"/>
      <c r="C359" s="36"/>
      <c r="D359" s="36"/>
      <c r="E359" s="37"/>
      <c r="F359" s="95"/>
    </row>
    <row r="360" spans="1:6" ht="25.5" hidden="1" customHeight="1" x14ac:dyDescent="0.25">
      <c r="A360" s="36"/>
      <c r="B360" s="36"/>
      <c r="C360" s="36"/>
      <c r="D360" s="36"/>
      <c r="E360" s="38"/>
      <c r="F360" s="95"/>
    </row>
    <row r="361" spans="1:6" ht="25.5" hidden="1" customHeight="1" x14ac:dyDescent="0.25">
      <c r="A361" s="36"/>
      <c r="B361" s="36"/>
      <c r="C361" s="36"/>
      <c r="D361" s="36"/>
      <c r="E361" s="37"/>
      <c r="F361" s="95"/>
    </row>
    <row r="362" spans="1:6" ht="25.5" hidden="1" customHeight="1" x14ac:dyDescent="0.25">
      <c r="A362" s="36"/>
      <c r="B362" s="36"/>
      <c r="C362" s="36"/>
      <c r="D362" s="36"/>
      <c r="E362" s="37"/>
      <c r="F362" s="95"/>
    </row>
    <row r="363" spans="1:6" ht="25.5" hidden="1" customHeight="1" x14ac:dyDescent="0.25">
      <c r="A363" s="36"/>
      <c r="B363" s="36"/>
      <c r="C363" s="36"/>
      <c r="D363" s="36"/>
      <c r="E363" s="37"/>
      <c r="F363" s="95"/>
    </row>
    <row r="364" spans="1:6" ht="25.5" hidden="1" customHeight="1" x14ac:dyDescent="0.25">
      <c r="A364" s="36"/>
      <c r="B364" s="36"/>
      <c r="C364" s="36"/>
      <c r="D364" s="36"/>
      <c r="E364" s="37"/>
      <c r="F364" s="95"/>
    </row>
    <row r="365" spans="1:6" ht="25.5" hidden="1" customHeight="1" x14ac:dyDescent="0.25">
      <c r="A365" s="36"/>
      <c r="B365" s="36"/>
      <c r="C365" s="36"/>
      <c r="D365" s="36"/>
      <c r="E365" s="37"/>
      <c r="F365" s="95"/>
    </row>
    <row r="366" spans="1:6" ht="25.5" hidden="1" customHeight="1" x14ac:dyDescent="0.25">
      <c r="A366" s="36"/>
      <c r="B366" s="36"/>
      <c r="C366" s="36"/>
      <c r="D366" s="36"/>
      <c r="E366" s="37"/>
      <c r="F366" s="95"/>
    </row>
    <row r="367" spans="1:6" ht="25.5" hidden="1" customHeight="1" x14ac:dyDescent="0.25">
      <c r="A367" s="36"/>
      <c r="B367" s="36"/>
      <c r="C367" s="36"/>
      <c r="D367" s="36"/>
      <c r="E367" s="38"/>
      <c r="F367" s="95"/>
    </row>
    <row r="368" spans="1:6" ht="25.5" hidden="1" customHeight="1" x14ac:dyDescent="0.25">
      <c r="A368" s="36"/>
      <c r="B368" s="36"/>
      <c r="C368" s="36"/>
      <c r="D368" s="36"/>
      <c r="E368" s="37"/>
      <c r="F368" s="95"/>
    </row>
    <row r="369" spans="1:6" ht="25.5" hidden="1" customHeight="1" x14ac:dyDescent="0.25">
      <c r="A369" s="36"/>
      <c r="B369" s="36"/>
      <c r="C369" s="36"/>
      <c r="D369" s="36"/>
      <c r="E369" s="38"/>
      <c r="F369" s="95"/>
    </row>
    <row r="370" spans="1:6" ht="25.5" hidden="1" customHeight="1" x14ac:dyDescent="0.25">
      <c r="A370" s="36"/>
      <c r="B370" s="36"/>
      <c r="C370" s="36"/>
      <c r="D370" s="36"/>
      <c r="E370" s="37"/>
      <c r="F370" s="95"/>
    </row>
    <row r="371" spans="1:6" ht="25.5" hidden="1" customHeight="1" x14ac:dyDescent="0.25">
      <c r="A371" s="36"/>
      <c r="B371" s="36"/>
      <c r="C371" s="36"/>
      <c r="D371" s="36"/>
      <c r="E371" s="37"/>
      <c r="F371" s="95"/>
    </row>
    <row r="372" spans="1:6" ht="25.5" hidden="1" customHeight="1" x14ac:dyDescent="0.25">
      <c r="A372" s="36"/>
      <c r="B372" s="36"/>
      <c r="C372" s="36"/>
      <c r="D372" s="36"/>
      <c r="E372" s="37"/>
      <c r="F372" s="95"/>
    </row>
    <row r="373" spans="1:6" ht="25.5" hidden="1" customHeight="1" x14ac:dyDescent="0.25">
      <c r="A373" s="36"/>
      <c r="B373" s="36"/>
      <c r="C373" s="36"/>
      <c r="D373" s="36"/>
      <c r="E373" s="37"/>
      <c r="F373" s="95"/>
    </row>
    <row r="374" spans="1:6" ht="25.5" hidden="1" customHeight="1" x14ac:dyDescent="0.25">
      <c r="A374" s="36"/>
      <c r="B374" s="36"/>
      <c r="C374" s="36"/>
      <c r="D374" s="36"/>
      <c r="E374" s="37"/>
      <c r="F374" s="95"/>
    </row>
    <row r="375" spans="1:6" ht="25.5" hidden="1" customHeight="1" x14ac:dyDescent="0.25">
      <c r="A375" s="36"/>
      <c r="B375" s="36"/>
      <c r="C375" s="36"/>
      <c r="D375" s="36"/>
      <c r="E375" s="37"/>
      <c r="F375" s="95"/>
    </row>
    <row r="376" spans="1:6" ht="25.5" hidden="1" customHeight="1" x14ac:dyDescent="0.25">
      <c r="A376" s="36"/>
      <c r="B376" s="36"/>
      <c r="C376" s="36"/>
      <c r="D376" s="36"/>
      <c r="E376" s="37"/>
      <c r="F376" s="95"/>
    </row>
    <row r="377" spans="1:6" ht="25.5" hidden="1" customHeight="1" x14ac:dyDescent="0.25">
      <c r="A377" s="36"/>
      <c r="B377" s="36"/>
      <c r="C377" s="36"/>
      <c r="D377" s="36"/>
      <c r="E377" s="37"/>
      <c r="F377" s="95"/>
    </row>
    <row r="378" spans="1:6" ht="25.5" hidden="1" customHeight="1" x14ac:dyDescent="0.25">
      <c r="A378" s="36"/>
      <c r="B378" s="36"/>
      <c r="C378" s="36"/>
      <c r="D378" s="36"/>
      <c r="E378" s="38"/>
      <c r="F378" s="95"/>
    </row>
    <row r="379" spans="1:6" ht="25.5" hidden="1" customHeight="1" x14ac:dyDescent="0.25">
      <c r="A379" s="36"/>
      <c r="B379" s="36"/>
      <c r="C379" s="36"/>
      <c r="D379" s="36"/>
      <c r="E379" s="37"/>
      <c r="F379" s="95"/>
    </row>
    <row r="380" spans="1:6" ht="25.5" hidden="1" customHeight="1" x14ac:dyDescent="0.25">
      <c r="A380" s="36"/>
      <c r="B380" s="36"/>
      <c r="C380" s="36"/>
      <c r="D380" s="36"/>
      <c r="E380" s="37"/>
      <c r="F380" s="95"/>
    </row>
    <row r="381" spans="1:6" ht="25.5" hidden="1" customHeight="1" x14ac:dyDescent="0.25">
      <c r="A381" s="36"/>
      <c r="B381" s="36"/>
      <c r="C381" s="36"/>
      <c r="D381" s="36"/>
      <c r="E381" s="37"/>
      <c r="F381" s="95"/>
    </row>
    <row r="382" spans="1:6" ht="25.5" hidden="1" customHeight="1" x14ac:dyDescent="0.25">
      <c r="A382" s="36"/>
      <c r="B382" s="36"/>
      <c r="C382" s="36"/>
      <c r="D382" s="36"/>
      <c r="E382" s="37"/>
      <c r="F382" s="95"/>
    </row>
    <row r="383" spans="1:6" ht="25.5" hidden="1" customHeight="1" x14ac:dyDescent="0.25">
      <c r="A383" s="36"/>
      <c r="B383" s="36"/>
      <c r="C383" s="36"/>
      <c r="D383" s="36"/>
      <c r="E383" s="37"/>
      <c r="F383" s="95"/>
    </row>
    <row r="384" spans="1:6" ht="25.5" hidden="1" customHeight="1" x14ac:dyDescent="0.25">
      <c r="A384" s="36"/>
      <c r="B384" s="36"/>
      <c r="C384" s="36"/>
      <c r="D384" s="36"/>
      <c r="E384" s="37"/>
      <c r="F384" s="95"/>
    </row>
    <row r="385" spans="1:6" ht="25.5" hidden="1" customHeight="1" x14ac:dyDescent="0.25">
      <c r="A385" s="36"/>
      <c r="B385" s="36"/>
      <c r="C385" s="36"/>
      <c r="D385" s="36"/>
      <c r="E385" s="37"/>
      <c r="F385" s="95"/>
    </row>
    <row r="386" spans="1:6" ht="25.5" hidden="1" customHeight="1" x14ac:dyDescent="0.25">
      <c r="A386" s="36"/>
      <c r="B386" s="36"/>
      <c r="C386" s="36"/>
      <c r="D386" s="36"/>
      <c r="E386" s="37"/>
      <c r="F386" s="95"/>
    </row>
    <row r="387" spans="1:6" ht="25.5" hidden="1" customHeight="1" x14ac:dyDescent="0.25">
      <c r="A387" s="36"/>
      <c r="B387" s="36"/>
      <c r="C387" s="36"/>
      <c r="D387" s="36"/>
      <c r="E387" s="37"/>
      <c r="F387" s="95"/>
    </row>
    <row r="388" spans="1:6" ht="25.5" hidden="1" customHeight="1" x14ac:dyDescent="0.25">
      <c r="A388" s="36"/>
      <c r="B388" s="36"/>
      <c r="C388" s="36"/>
      <c r="D388" s="36"/>
      <c r="E388" s="38"/>
      <c r="F388" s="95"/>
    </row>
    <row r="389" spans="1:6" ht="25.5" hidden="1" customHeight="1" x14ac:dyDescent="0.25">
      <c r="A389" s="36"/>
      <c r="B389" s="36"/>
      <c r="C389" s="36"/>
      <c r="D389" s="36"/>
      <c r="E389" s="37"/>
      <c r="F389" s="95"/>
    </row>
    <row r="390" spans="1:6" ht="25.5" hidden="1" customHeight="1" x14ac:dyDescent="0.25">
      <c r="A390" s="36"/>
      <c r="B390" s="36"/>
      <c r="C390" s="36"/>
      <c r="D390" s="36"/>
      <c r="E390" s="37"/>
      <c r="F390" s="95"/>
    </row>
    <row r="391" spans="1:6" ht="25.5" hidden="1" customHeight="1" x14ac:dyDescent="0.25">
      <c r="A391" s="36"/>
      <c r="B391" s="36"/>
      <c r="C391" s="36"/>
      <c r="D391" s="36"/>
      <c r="E391" s="37"/>
      <c r="F391" s="95"/>
    </row>
    <row r="392" spans="1:6" ht="25.5" hidden="1" customHeight="1" x14ac:dyDescent="0.25">
      <c r="A392" s="36"/>
      <c r="B392" s="36"/>
      <c r="C392" s="36"/>
      <c r="D392" s="36"/>
      <c r="E392" s="37"/>
      <c r="F392" s="95"/>
    </row>
    <row r="393" spans="1:6" ht="25.5" hidden="1" customHeight="1" x14ac:dyDescent="0.25">
      <c r="A393" s="36"/>
      <c r="B393" s="36"/>
      <c r="C393" s="36"/>
      <c r="D393" s="36"/>
      <c r="E393" s="38"/>
      <c r="F393" s="95"/>
    </row>
    <row r="394" spans="1:6" ht="25.5" hidden="1" customHeight="1" x14ac:dyDescent="0.25">
      <c r="A394" s="36"/>
      <c r="B394" s="36"/>
      <c r="C394" s="36"/>
      <c r="D394" s="36"/>
      <c r="E394" s="37"/>
      <c r="F394" s="95"/>
    </row>
    <row r="395" spans="1:6" ht="25.5" hidden="1" customHeight="1" x14ac:dyDescent="0.25">
      <c r="A395" s="36"/>
      <c r="B395" s="36"/>
      <c r="C395" s="36"/>
      <c r="D395" s="36"/>
      <c r="E395" s="37"/>
      <c r="F395" s="95"/>
    </row>
    <row r="396" spans="1:6" ht="25.5" hidden="1" customHeight="1" x14ac:dyDescent="0.25">
      <c r="A396" s="36"/>
      <c r="B396" s="36"/>
      <c r="C396" s="36"/>
      <c r="D396" s="36"/>
      <c r="E396" s="37"/>
      <c r="F396" s="95"/>
    </row>
    <row r="397" spans="1:6" ht="25.5" hidden="1" customHeight="1" x14ac:dyDescent="0.25">
      <c r="A397" s="36"/>
      <c r="B397" s="36"/>
      <c r="C397" s="36"/>
      <c r="D397" s="36"/>
      <c r="E397" s="37"/>
      <c r="F397" s="95"/>
    </row>
    <row r="398" spans="1:6" ht="25.5" hidden="1" customHeight="1" x14ac:dyDescent="0.25">
      <c r="A398" s="36"/>
      <c r="B398" s="36"/>
      <c r="C398" s="36"/>
      <c r="D398" s="36"/>
      <c r="E398" s="37"/>
      <c r="F398" s="95"/>
    </row>
    <row r="399" spans="1:6" ht="25.5" hidden="1" customHeight="1" x14ac:dyDescent="0.25">
      <c r="A399" s="36"/>
      <c r="B399" s="36"/>
      <c r="C399" s="36"/>
      <c r="D399" s="36"/>
      <c r="E399" s="37"/>
      <c r="F399" s="95"/>
    </row>
    <row r="400" spans="1:6" ht="25.5" hidden="1" customHeight="1" x14ac:dyDescent="0.25">
      <c r="A400" s="36"/>
      <c r="B400" s="36"/>
      <c r="C400" s="36"/>
      <c r="D400" s="36"/>
      <c r="E400" s="37"/>
      <c r="F400" s="95"/>
    </row>
    <row r="401" spans="1:6" ht="25.5" hidden="1" customHeight="1" x14ac:dyDescent="0.25">
      <c r="A401" s="36"/>
      <c r="B401" s="36"/>
      <c r="C401" s="36"/>
      <c r="D401" s="36"/>
      <c r="E401" s="37"/>
      <c r="F401" s="95"/>
    </row>
    <row r="402" spans="1:6" ht="25.5" hidden="1" customHeight="1" x14ac:dyDescent="0.25">
      <c r="A402" s="36"/>
      <c r="B402" s="36"/>
      <c r="C402" s="36"/>
      <c r="D402" s="36"/>
      <c r="E402" s="37"/>
      <c r="F402" s="95"/>
    </row>
    <row r="403" spans="1:6" ht="25.5" hidden="1" customHeight="1" x14ac:dyDescent="0.25">
      <c r="A403" s="36"/>
      <c r="B403" s="36"/>
      <c r="C403" s="36"/>
      <c r="D403" s="36"/>
      <c r="E403" s="38"/>
      <c r="F403" s="95"/>
    </row>
    <row r="404" spans="1:6" ht="25.5" hidden="1" customHeight="1" x14ac:dyDescent="0.25">
      <c r="A404" s="36"/>
      <c r="B404" s="36"/>
      <c r="C404" s="36"/>
      <c r="D404" s="36"/>
      <c r="E404" s="38"/>
      <c r="F404" s="95"/>
    </row>
    <row r="405" spans="1:6" ht="25.5" hidden="1" customHeight="1" x14ac:dyDescent="0.25">
      <c r="A405" s="36"/>
      <c r="B405" s="36"/>
      <c r="C405" s="36"/>
      <c r="D405" s="36"/>
      <c r="E405" s="37"/>
      <c r="F405" s="95"/>
    </row>
    <row r="406" spans="1:6" ht="25.5" hidden="1" customHeight="1" x14ac:dyDescent="0.25">
      <c r="A406" s="36"/>
      <c r="B406" s="36"/>
      <c r="C406" s="36"/>
      <c r="D406" s="36"/>
      <c r="E406" s="37"/>
      <c r="F406" s="95"/>
    </row>
    <row r="407" spans="1:6" ht="25.5" hidden="1" customHeight="1" x14ac:dyDescent="0.25">
      <c r="A407" s="36"/>
      <c r="B407" s="36"/>
      <c r="C407" s="36"/>
      <c r="D407" s="36"/>
      <c r="E407" s="37"/>
      <c r="F407" s="95"/>
    </row>
    <row r="408" spans="1:6" ht="25.5" hidden="1" customHeight="1" x14ac:dyDescent="0.25">
      <c r="A408" s="36"/>
      <c r="B408" s="36"/>
      <c r="C408" s="36"/>
      <c r="D408" s="36"/>
      <c r="E408" s="37"/>
      <c r="F408" s="95"/>
    </row>
    <row r="409" spans="1:6" ht="25.5" hidden="1" customHeight="1" x14ac:dyDescent="0.25">
      <c r="A409" s="36"/>
      <c r="B409" s="36"/>
      <c r="C409" s="36"/>
      <c r="D409" s="36"/>
      <c r="E409" s="37"/>
      <c r="F409" s="95"/>
    </row>
    <row r="410" spans="1:6" ht="25.5" hidden="1" customHeight="1" x14ac:dyDescent="0.25">
      <c r="A410" s="36"/>
      <c r="B410" s="36"/>
      <c r="C410" s="36"/>
      <c r="D410" s="36"/>
      <c r="E410" s="37"/>
      <c r="F410" s="95"/>
    </row>
    <row r="411" spans="1:6" ht="25.5" hidden="1" customHeight="1" x14ac:dyDescent="0.25">
      <c r="A411" s="36"/>
      <c r="B411" s="36"/>
      <c r="C411" s="36"/>
      <c r="D411" s="36"/>
      <c r="E411" s="37"/>
      <c r="F411" s="95"/>
    </row>
    <row r="412" spans="1:6" ht="25.5" hidden="1" customHeight="1" x14ac:dyDescent="0.25">
      <c r="A412" s="36"/>
      <c r="B412" s="36"/>
      <c r="C412" s="36"/>
      <c r="D412" s="36"/>
      <c r="E412" s="37"/>
      <c r="F412" s="95"/>
    </row>
    <row r="413" spans="1:6" ht="25.5" hidden="1" customHeight="1" x14ac:dyDescent="0.25">
      <c r="A413" s="36"/>
      <c r="B413" s="36"/>
      <c r="C413" s="36"/>
      <c r="D413" s="36"/>
      <c r="E413" s="38"/>
      <c r="F413" s="95"/>
    </row>
    <row r="414" spans="1:6" ht="25.5" hidden="1" customHeight="1" x14ac:dyDescent="0.25">
      <c r="A414" s="36"/>
      <c r="B414" s="36"/>
      <c r="C414" s="36"/>
      <c r="D414" s="36"/>
      <c r="E414" s="37"/>
      <c r="F414" s="95"/>
    </row>
    <row r="415" spans="1:6" ht="25.5" hidden="1" customHeight="1" x14ac:dyDescent="0.25">
      <c r="A415" s="36"/>
      <c r="B415" s="36"/>
      <c r="C415" s="36"/>
      <c r="D415" s="36"/>
      <c r="E415" s="37"/>
      <c r="F415" s="95"/>
    </row>
    <row r="416" spans="1:6" ht="25.5" hidden="1" customHeight="1" x14ac:dyDescent="0.25">
      <c r="A416" s="36"/>
      <c r="B416" s="36"/>
      <c r="C416" s="36"/>
      <c r="D416" s="36"/>
      <c r="E416" s="37"/>
      <c r="F416" s="95"/>
    </row>
    <row r="417" spans="1:6" ht="25.5" hidden="1" customHeight="1" x14ac:dyDescent="0.25">
      <c r="A417" s="36"/>
      <c r="B417" s="36"/>
      <c r="C417" s="36"/>
      <c r="D417" s="36"/>
      <c r="E417" s="37"/>
      <c r="F417" s="95"/>
    </row>
    <row r="418" spans="1:6" ht="25.5" hidden="1" customHeight="1" x14ac:dyDescent="0.25">
      <c r="A418" s="36"/>
      <c r="B418" s="36"/>
      <c r="C418" s="36"/>
      <c r="D418" s="36"/>
      <c r="E418" s="37"/>
      <c r="F418" s="95"/>
    </row>
    <row r="419" spans="1:6" ht="25.5" hidden="1" customHeight="1" x14ac:dyDescent="0.25">
      <c r="A419" s="36"/>
      <c r="B419" s="36"/>
      <c r="C419" s="36"/>
      <c r="D419" s="36"/>
      <c r="E419" s="37"/>
      <c r="F419" s="95"/>
    </row>
    <row r="420" spans="1:6" ht="25.5" hidden="1" customHeight="1" x14ac:dyDescent="0.25">
      <c r="A420" s="36"/>
      <c r="B420" s="36"/>
      <c r="C420" s="36"/>
      <c r="D420" s="36"/>
      <c r="E420" s="37"/>
      <c r="F420" s="95"/>
    </row>
    <row r="421" spans="1:6" ht="25.5" hidden="1" customHeight="1" x14ac:dyDescent="0.25">
      <c r="A421" s="36"/>
      <c r="B421" s="36"/>
      <c r="C421" s="36"/>
      <c r="D421" s="36"/>
      <c r="E421" s="37"/>
      <c r="F421" s="95"/>
    </row>
    <row r="422" spans="1:6" ht="25.5" hidden="1" customHeight="1" x14ac:dyDescent="0.25">
      <c r="A422" s="36"/>
      <c r="B422" s="36"/>
      <c r="C422" s="36"/>
      <c r="D422" s="36"/>
      <c r="E422" s="38"/>
      <c r="F422" s="95"/>
    </row>
    <row r="423" spans="1:6" ht="25.5" hidden="1" customHeight="1" x14ac:dyDescent="0.25">
      <c r="A423" s="36"/>
      <c r="B423" s="36"/>
      <c r="C423" s="36"/>
      <c r="D423" s="36"/>
      <c r="E423" s="37"/>
      <c r="F423" s="95"/>
    </row>
    <row r="424" spans="1:6" ht="25.5" hidden="1" customHeight="1" x14ac:dyDescent="0.25">
      <c r="A424" s="36"/>
      <c r="B424" s="36"/>
      <c r="C424" s="36"/>
      <c r="D424" s="36"/>
      <c r="E424" s="37"/>
      <c r="F424" s="95"/>
    </row>
    <row r="425" spans="1:6" ht="25.5" hidden="1" customHeight="1" x14ac:dyDescent="0.25">
      <c r="A425" s="36"/>
      <c r="B425" s="36"/>
      <c r="C425" s="36"/>
      <c r="D425" s="36"/>
      <c r="E425" s="38"/>
      <c r="F425" s="95"/>
    </row>
    <row r="426" spans="1:6" ht="25.5" hidden="1" customHeight="1" x14ac:dyDescent="0.25">
      <c r="A426" s="36"/>
      <c r="B426" s="36"/>
      <c r="C426" s="36"/>
      <c r="D426" s="36"/>
      <c r="E426" s="38"/>
      <c r="F426" s="95"/>
    </row>
    <row r="427" spans="1:6" ht="25.5" hidden="1" customHeight="1" x14ac:dyDescent="0.25">
      <c r="A427" s="36"/>
      <c r="B427" s="36"/>
      <c r="C427" s="36"/>
      <c r="D427" s="36"/>
      <c r="E427" s="37"/>
      <c r="F427" s="95"/>
    </row>
    <row r="428" spans="1:6" ht="25.5" hidden="1" customHeight="1" x14ac:dyDescent="0.25">
      <c r="A428" s="36"/>
      <c r="B428" s="36"/>
      <c r="C428" s="36"/>
      <c r="D428" s="36"/>
      <c r="E428" s="37"/>
      <c r="F428" s="95"/>
    </row>
    <row r="429" spans="1:6" ht="25.5" hidden="1" customHeight="1" x14ac:dyDescent="0.25">
      <c r="A429" s="36"/>
      <c r="B429" s="36"/>
      <c r="C429" s="36"/>
      <c r="D429" s="36"/>
      <c r="E429" s="37"/>
      <c r="F429" s="95"/>
    </row>
    <row r="430" spans="1:6" ht="25.5" hidden="1" customHeight="1" x14ac:dyDescent="0.25">
      <c r="A430" s="36"/>
      <c r="B430" s="36"/>
      <c r="C430" s="36"/>
      <c r="D430" s="36"/>
      <c r="E430" s="37"/>
      <c r="F430" s="95"/>
    </row>
    <row r="431" spans="1:6" ht="25.5" hidden="1" customHeight="1" x14ac:dyDescent="0.25">
      <c r="A431" s="36"/>
      <c r="B431" s="36"/>
      <c r="C431" s="36"/>
      <c r="D431" s="36"/>
      <c r="E431" s="37"/>
      <c r="F431" s="95"/>
    </row>
    <row r="432" spans="1:6" ht="25.5" hidden="1" customHeight="1" x14ac:dyDescent="0.25">
      <c r="A432" s="36"/>
      <c r="B432" s="36"/>
      <c r="C432" s="36"/>
      <c r="D432" s="36"/>
      <c r="E432" s="37"/>
      <c r="F432" s="95"/>
    </row>
    <row r="433" spans="1:6" ht="25.5" hidden="1" customHeight="1" x14ac:dyDescent="0.25">
      <c r="A433" s="36"/>
      <c r="B433" s="36"/>
      <c r="C433" s="36"/>
      <c r="D433" s="36"/>
      <c r="E433" s="37"/>
      <c r="F433" s="95"/>
    </row>
    <row r="434" spans="1:6" ht="25.5" hidden="1" customHeight="1" x14ac:dyDescent="0.25">
      <c r="A434" s="36"/>
      <c r="B434" s="36"/>
      <c r="C434" s="36"/>
      <c r="D434" s="36"/>
      <c r="E434" s="37"/>
      <c r="F434" s="95"/>
    </row>
    <row r="435" spans="1:6" ht="25.5" hidden="1" customHeight="1" x14ac:dyDescent="0.25">
      <c r="A435" s="36"/>
      <c r="B435" s="36"/>
      <c r="C435" s="36"/>
      <c r="D435" s="36"/>
      <c r="E435" s="37"/>
      <c r="F435" s="95"/>
    </row>
    <row r="436" spans="1:6" ht="25.5" hidden="1" customHeight="1" x14ac:dyDescent="0.25">
      <c r="A436" s="36"/>
      <c r="B436" s="36"/>
      <c r="C436" s="36"/>
      <c r="D436" s="36"/>
      <c r="E436" s="37"/>
      <c r="F436" s="95"/>
    </row>
    <row r="437" spans="1:6" ht="25.5" hidden="1" customHeight="1" x14ac:dyDescent="0.25">
      <c r="A437" s="36"/>
      <c r="B437" s="36"/>
      <c r="C437" s="36"/>
      <c r="D437" s="36"/>
      <c r="E437" s="37"/>
      <c r="F437" s="95"/>
    </row>
    <row r="438" spans="1:6" ht="25.5" hidden="1" customHeight="1" x14ac:dyDescent="0.25">
      <c r="A438" s="36"/>
      <c r="B438" s="36"/>
      <c r="C438" s="36"/>
      <c r="D438" s="36"/>
      <c r="E438" s="37"/>
      <c r="F438" s="95"/>
    </row>
    <row r="439" spans="1:6" ht="25.5" hidden="1" customHeight="1" x14ac:dyDescent="0.25">
      <c r="A439" s="36"/>
      <c r="B439" s="36"/>
      <c r="C439" s="36"/>
      <c r="D439" s="36"/>
      <c r="E439" s="38"/>
      <c r="F439" s="95"/>
    </row>
    <row r="440" spans="1:6" ht="25.5" hidden="1" customHeight="1" x14ac:dyDescent="0.25">
      <c r="A440" s="36"/>
      <c r="B440" s="36"/>
      <c r="C440" s="36"/>
      <c r="D440" s="36"/>
      <c r="E440" s="37"/>
      <c r="F440" s="95"/>
    </row>
    <row r="441" spans="1:6" ht="25.5" hidden="1" customHeight="1" x14ac:dyDescent="0.25">
      <c r="A441" s="36"/>
      <c r="B441" s="36"/>
      <c r="C441" s="36"/>
      <c r="D441" s="36"/>
      <c r="E441" s="37"/>
      <c r="F441" s="95"/>
    </row>
    <row r="442" spans="1:6" ht="25.5" hidden="1" customHeight="1" x14ac:dyDescent="0.25">
      <c r="A442" s="36"/>
      <c r="B442" s="36"/>
      <c r="C442" s="36"/>
      <c r="D442" s="36"/>
      <c r="E442" s="37"/>
      <c r="F442" s="95"/>
    </row>
    <row r="443" spans="1:6" ht="25.5" hidden="1" customHeight="1" x14ac:dyDescent="0.25">
      <c r="A443" s="36"/>
      <c r="B443" s="36"/>
      <c r="C443" s="36"/>
      <c r="D443" s="36"/>
      <c r="E443" s="37"/>
      <c r="F443" s="95"/>
    </row>
    <row r="444" spans="1:6" ht="25.5" hidden="1" customHeight="1" x14ac:dyDescent="0.25">
      <c r="A444" s="36"/>
      <c r="B444" s="36"/>
      <c r="C444" s="36"/>
      <c r="D444" s="36"/>
      <c r="E444" s="37"/>
      <c r="F444" s="95"/>
    </row>
    <row r="445" spans="1:6" ht="25.5" hidden="1" customHeight="1" x14ac:dyDescent="0.25">
      <c r="A445" s="36"/>
      <c r="B445" s="36"/>
      <c r="C445" s="36"/>
      <c r="D445" s="36"/>
      <c r="E445" s="37"/>
      <c r="F445" s="95"/>
    </row>
    <row r="446" spans="1:6" ht="25.5" hidden="1" customHeight="1" x14ac:dyDescent="0.25">
      <c r="A446" s="36"/>
      <c r="B446" s="36"/>
      <c r="C446" s="36"/>
      <c r="D446" s="36"/>
      <c r="E446" s="38"/>
      <c r="F446" s="95"/>
    </row>
    <row r="447" spans="1:6" ht="25.5" hidden="1" customHeight="1" x14ac:dyDescent="0.25">
      <c r="A447" s="36"/>
      <c r="B447" s="36"/>
      <c r="C447" s="36"/>
      <c r="D447" s="36"/>
      <c r="E447" s="37"/>
      <c r="F447" s="95"/>
    </row>
    <row r="448" spans="1:6" ht="25.5" hidden="1" customHeight="1" x14ac:dyDescent="0.25">
      <c r="A448" s="36"/>
      <c r="B448" s="36"/>
      <c r="C448" s="36"/>
      <c r="D448" s="36"/>
      <c r="E448" s="37"/>
      <c r="F448" s="95"/>
    </row>
    <row r="449" spans="1:6" ht="25.5" hidden="1" customHeight="1" x14ac:dyDescent="0.25">
      <c r="A449" s="36"/>
      <c r="B449" s="36"/>
      <c r="C449" s="36"/>
      <c r="D449" s="36"/>
      <c r="E449" s="37"/>
      <c r="F449" s="95"/>
    </row>
    <row r="450" spans="1:6" ht="25.5" hidden="1" customHeight="1" x14ac:dyDescent="0.25">
      <c r="A450" s="36"/>
      <c r="B450" s="36"/>
      <c r="C450" s="36"/>
      <c r="D450" s="36"/>
      <c r="E450" s="37"/>
      <c r="F450" s="95"/>
    </row>
    <row r="451" spans="1:6" ht="25.5" hidden="1" customHeight="1" x14ac:dyDescent="0.25">
      <c r="A451" s="36"/>
      <c r="B451" s="36"/>
      <c r="C451" s="36"/>
      <c r="D451" s="36"/>
      <c r="E451" s="37"/>
      <c r="F451" s="95"/>
    </row>
    <row r="452" spans="1:6" ht="25.5" hidden="1" customHeight="1" x14ac:dyDescent="0.25">
      <c r="A452" s="36"/>
      <c r="B452" s="36"/>
      <c r="C452" s="36"/>
      <c r="D452" s="36"/>
      <c r="E452" s="37"/>
      <c r="F452" s="95"/>
    </row>
    <row r="453" spans="1:6" ht="25.5" hidden="1" customHeight="1" x14ac:dyDescent="0.25">
      <c r="A453" s="36"/>
      <c r="B453" s="36"/>
      <c r="C453" s="36"/>
      <c r="D453" s="36"/>
      <c r="E453" s="37"/>
      <c r="F453" s="95"/>
    </row>
    <row r="454" spans="1:6" ht="25.5" hidden="1" customHeight="1" x14ac:dyDescent="0.25">
      <c r="A454" s="36"/>
      <c r="B454" s="36"/>
      <c r="C454" s="36"/>
      <c r="D454" s="36"/>
      <c r="E454" s="37"/>
      <c r="F454" s="95"/>
    </row>
    <row r="455" spans="1:6" ht="25.5" hidden="1" customHeight="1" x14ac:dyDescent="0.25">
      <c r="A455" s="36"/>
      <c r="B455" s="36"/>
      <c r="C455" s="36"/>
      <c r="D455" s="36"/>
      <c r="E455" s="37"/>
      <c r="F455" s="95"/>
    </row>
    <row r="456" spans="1:6" ht="25.5" hidden="1" customHeight="1" x14ac:dyDescent="0.25">
      <c r="A456" s="36"/>
      <c r="B456" s="36"/>
      <c r="C456" s="36"/>
      <c r="D456" s="36"/>
      <c r="E456" s="38"/>
      <c r="F456" s="95"/>
    </row>
    <row r="457" spans="1:6" ht="25.5" hidden="1" customHeight="1" x14ac:dyDescent="0.25">
      <c r="A457" s="36"/>
      <c r="B457" s="36"/>
      <c r="C457" s="36"/>
      <c r="D457" s="36"/>
      <c r="E457" s="37"/>
      <c r="F457" s="95"/>
    </row>
    <row r="458" spans="1:6" ht="25.5" hidden="1" customHeight="1" x14ac:dyDescent="0.25">
      <c r="A458" s="36"/>
      <c r="B458" s="36"/>
      <c r="C458" s="36"/>
      <c r="D458" s="36"/>
      <c r="E458" s="37"/>
      <c r="F458" s="95"/>
    </row>
    <row r="459" spans="1:6" ht="25.5" hidden="1" customHeight="1" x14ac:dyDescent="0.25">
      <c r="A459" s="36"/>
      <c r="B459" s="36"/>
      <c r="C459" s="36"/>
      <c r="D459" s="36"/>
      <c r="E459" s="37"/>
      <c r="F459" s="95"/>
    </row>
    <row r="460" spans="1:6" ht="25.5" hidden="1" customHeight="1" x14ac:dyDescent="0.25">
      <c r="A460" s="36"/>
      <c r="B460" s="36"/>
      <c r="C460" s="36"/>
      <c r="D460" s="36"/>
      <c r="E460" s="37"/>
      <c r="F460" s="95"/>
    </row>
    <row r="461" spans="1:6" ht="25.5" hidden="1" customHeight="1" x14ac:dyDescent="0.25">
      <c r="A461" s="36"/>
      <c r="B461" s="36"/>
      <c r="C461" s="36"/>
      <c r="D461" s="36"/>
      <c r="E461" s="37"/>
      <c r="F461" s="95"/>
    </row>
    <row r="462" spans="1:6" ht="25.5" hidden="1" customHeight="1" x14ac:dyDescent="0.25">
      <c r="A462" s="36"/>
      <c r="B462" s="36"/>
      <c r="C462" s="36"/>
      <c r="D462" s="36"/>
      <c r="E462" s="37"/>
      <c r="F462" s="95"/>
    </row>
    <row r="463" spans="1:6" ht="25.5" hidden="1" customHeight="1" x14ac:dyDescent="0.25">
      <c r="A463" s="36"/>
      <c r="B463" s="36"/>
      <c r="C463" s="36"/>
      <c r="D463" s="36"/>
      <c r="E463" s="37"/>
      <c r="F463" s="95"/>
    </row>
    <row r="464" spans="1:6" ht="25.5" hidden="1" customHeight="1" x14ac:dyDescent="0.25">
      <c r="A464" s="36"/>
      <c r="B464" s="36"/>
      <c r="C464" s="36"/>
      <c r="D464" s="36"/>
      <c r="E464" s="37"/>
      <c r="F464" s="95"/>
    </row>
    <row r="465" spans="1:6" ht="25.5" hidden="1" customHeight="1" x14ac:dyDescent="0.25">
      <c r="A465" s="36"/>
      <c r="B465" s="36"/>
      <c r="C465" s="36"/>
      <c r="D465" s="36"/>
      <c r="E465" s="37"/>
      <c r="F465" s="95"/>
    </row>
    <row r="466" spans="1:6" ht="25.5" hidden="1" customHeight="1" x14ac:dyDescent="0.25">
      <c r="A466" s="36"/>
      <c r="B466" s="36"/>
      <c r="C466" s="36"/>
      <c r="D466" s="36"/>
      <c r="E466" s="38"/>
      <c r="F466" s="95"/>
    </row>
    <row r="467" spans="1:6" ht="25.5" hidden="1" customHeight="1" x14ac:dyDescent="0.25">
      <c r="A467" s="36"/>
      <c r="B467" s="36"/>
      <c r="C467" s="36"/>
      <c r="D467" s="36"/>
      <c r="E467" s="37"/>
      <c r="F467" s="95"/>
    </row>
    <row r="468" spans="1:6" ht="25.5" hidden="1" customHeight="1" x14ac:dyDescent="0.25">
      <c r="A468" s="36"/>
      <c r="B468" s="36"/>
      <c r="C468" s="36"/>
      <c r="D468" s="36"/>
      <c r="E468" s="37"/>
      <c r="F468" s="95"/>
    </row>
    <row r="469" spans="1:6" ht="25.5" hidden="1" customHeight="1" x14ac:dyDescent="0.25">
      <c r="A469" s="36"/>
      <c r="B469" s="36"/>
      <c r="C469" s="36"/>
      <c r="D469" s="36"/>
      <c r="E469" s="38"/>
      <c r="F469" s="95"/>
    </row>
    <row r="470" spans="1:6" ht="25.5" hidden="1" customHeight="1" x14ac:dyDescent="0.25">
      <c r="A470" s="36"/>
      <c r="B470" s="36"/>
      <c r="C470" s="36"/>
      <c r="D470" s="36"/>
      <c r="E470" s="37"/>
      <c r="F470" s="95"/>
    </row>
    <row r="471" spans="1:6" ht="25.5" hidden="1" customHeight="1" x14ac:dyDescent="0.25">
      <c r="A471" s="36"/>
      <c r="B471" s="36"/>
      <c r="C471" s="36"/>
      <c r="D471" s="36"/>
      <c r="E471" s="37"/>
      <c r="F471" s="95"/>
    </row>
    <row r="472" spans="1:6" ht="25.5" hidden="1" customHeight="1" x14ac:dyDescent="0.25">
      <c r="A472" s="36"/>
      <c r="B472" s="36"/>
      <c r="C472" s="36"/>
      <c r="D472" s="36"/>
      <c r="E472" s="37"/>
      <c r="F472" s="95"/>
    </row>
    <row r="473" spans="1:6" ht="25.5" hidden="1" customHeight="1" x14ac:dyDescent="0.25">
      <c r="A473" s="36"/>
      <c r="B473" s="36"/>
      <c r="C473" s="36"/>
      <c r="D473" s="36"/>
      <c r="E473" s="38"/>
      <c r="F473" s="95"/>
    </row>
    <row r="474" spans="1:6" ht="25.5" hidden="1" customHeight="1" x14ac:dyDescent="0.25">
      <c r="A474" s="36"/>
      <c r="B474" s="36"/>
      <c r="C474" s="36"/>
      <c r="D474" s="36"/>
      <c r="E474" s="38"/>
      <c r="F474" s="95"/>
    </row>
    <row r="475" spans="1:6" ht="25.5" hidden="1" customHeight="1" x14ac:dyDescent="0.25">
      <c r="A475" s="36"/>
      <c r="B475" s="36"/>
      <c r="C475" s="36"/>
      <c r="D475" s="36"/>
      <c r="E475" s="37"/>
      <c r="F475" s="95"/>
    </row>
    <row r="476" spans="1:6" ht="25.5" hidden="1" customHeight="1" x14ac:dyDescent="0.25">
      <c r="A476" s="36"/>
      <c r="B476" s="36"/>
      <c r="C476" s="36"/>
      <c r="D476" s="36"/>
      <c r="E476" s="37"/>
      <c r="F476" s="95"/>
    </row>
    <row r="477" spans="1:6" ht="25.5" hidden="1" customHeight="1" x14ac:dyDescent="0.25">
      <c r="A477" s="36"/>
      <c r="B477" s="36"/>
      <c r="C477" s="36"/>
      <c r="D477" s="36"/>
      <c r="E477" s="37"/>
      <c r="F477" s="95"/>
    </row>
    <row r="478" spans="1:6" ht="25.5" hidden="1" customHeight="1" x14ac:dyDescent="0.25">
      <c r="A478" s="36"/>
      <c r="B478" s="36"/>
      <c r="C478" s="36"/>
      <c r="D478" s="36"/>
      <c r="E478" s="37"/>
      <c r="F478" s="95"/>
    </row>
    <row r="479" spans="1:6" ht="25.5" hidden="1" customHeight="1" x14ac:dyDescent="0.25">
      <c r="A479" s="36"/>
      <c r="B479" s="36"/>
      <c r="C479" s="36"/>
      <c r="D479" s="36"/>
      <c r="E479" s="37"/>
      <c r="F479" s="95"/>
    </row>
    <row r="480" spans="1:6" ht="25.5" hidden="1" customHeight="1" x14ac:dyDescent="0.25">
      <c r="A480" s="36"/>
      <c r="B480" s="36"/>
      <c r="C480" s="36"/>
      <c r="D480" s="36"/>
      <c r="E480" s="37"/>
      <c r="F480" s="95"/>
    </row>
    <row r="481" spans="1:6" ht="25.5" hidden="1" customHeight="1" x14ac:dyDescent="0.25">
      <c r="A481" s="36"/>
      <c r="B481" s="36"/>
      <c r="C481" s="36"/>
      <c r="D481" s="36"/>
      <c r="E481" s="38"/>
      <c r="F481" s="95"/>
    </row>
    <row r="482" spans="1:6" ht="25.5" hidden="1" customHeight="1" x14ac:dyDescent="0.25">
      <c r="A482" s="36"/>
      <c r="B482" s="36"/>
      <c r="C482" s="36"/>
      <c r="D482" s="36"/>
      <c r="E482" s="37"/>
      <c r="F482" s="95"/>
    </row>
    <row r="483" spans="1:6" ht="25.5" hidden="1" customHeight="1" x14ac:dyDescent="0.25">
      <c r="A483" s="36"/>
      <c r="B483" s="36"/>
      <c r="C483" s="36"/>
      <c r="D483" s="36"/>
      <c r="E483" s="37"/>
      <c r="F483" s="95"/>
    </row>
    <row r="484" spans="1:6" ht="25.5" hidden="1" customHeight="1" x14ac:dyDescent="0.25">
      <c r="A484" s="36"/>
      <c r="B484" s="36"/>
      <c r="C484" s="36"/>
      <c r="D484" s="36"/>
      <c r="E484" s="37"/>
      <c r="F484" s="95"/>
    </row>
    <row r="485" spans="1:6" ht="25.5" hidden="1" customHeight="1" x14ac:dyDescent="0.25">
      <c r="A485" s="36"/>
      <c r="B485" s="36"/>
      <c r="C485" s="36"/>
      <c r="D485" s="36"/>
      <c r="E485" s="37"/>
      <c r="F485" s="95"/>
    </row>
    <row r="486" spans="1:6" ht="25.5" hidden="1" customHeight="1" x14ac:dyDescent="0.25">
      <c r="A486" s="36"/>
      <c r="B486" s="36"/>
      <c r="C486" s="36"/>
      <c r="D486" s="36"/>
      <c r="E486" s="37"/>
      <c r="F486" s="95"/>
    </row>
    <row r="487" spans="1:6" ht="25.5" hidden="1" customHeight="1" x14ac:dyDescent="0.25">
      <c r="A487" s="36"/>
      <c r="B487" s="36"/>
      <c r="C487" s="36"/>
      <c r="D487" s="36"/>
      <c r="E487" s="38"/>
      <c r="F487" s="95"/>
    </row>
    <row r="488" spans="1:6" ht="25.5" hidden="1" customHeight="1" x14ac:dyDescent="0.25">
      <c r="A488" s="36"/>
      <c r="B488" s="36"/>
      <c r="C488" s="36"/>
      <c r="D488" s="36"/>
      <c r="E488" s="37"/>
      <c r="F488" s="95"/>
    </row>
    <row r="489" spans="1:6" ht="25.5" hidden="1" customHeight="1" x14ac:dyDescent="0.25">
      <c r="A489" s="36"/>
      <c r="B489" s="36"/>
      <c r="C489" s="36"/>
      <c r="D489" s="36"/>
      <c r="E489" s="37"/>
      <c r="F489" s="95"/>
    </row>
    <row r="490" spans="1:6" ht="25.5" hidden="1" customHeight="1" x14ac:dyDescent="0.25">
      <c r="A490" s="36"/>
      <c r="B490" s="36"/>
      <c r="C490" s="36"/>
      <c r="D490" s="36"/>
      <c r="E490" s="37"/>
      <c r="F490" s="95"/>
    </row>
    <row r="491" spans="1:6" ht="25.5" hidden="1" customHeight="1" x14ac:dyDescent="0.25">
      <c r="A491" s="36"/>
      <c r="B491" s="36"/>
      <c r="C491" s="36"/>
      <c r="D491" s="36"/>
      <c r="E491" s="38"/>
      <c r="F491" s="95"/>
    </row>
    <row r="492" spans="1:6" ht="25.5" hidden="1" customHeight="1" x14ac:dyDescent="0.25">
      <c r="A492" s="36"/>
      <c r="B492" s="36"/>
      <c r="C492" s="36"/>
      <c r="D492" s="36"/>
      <c r="E492" s="38"/>
      <c r="F492" s="95"/>
    </row>
    <row r="493" spans="1:6" ht="25.5" hidden="1" customHeight="1" x14ac:dyDescent="0.25">
      <c r="A493" s="36"/>
      <c r="B493" s="36"/>
      <c r="C493" s="36"/>
      <c r="D493" s="36"/>
      <c r="E493" s="37"/>
      <c r="F493" s="95"/>
    </row>
    <row r="494" spans="1:6" ht="25.5" hidden="1" customHeight="1" x14ac:dyDescent="0.25">
      <c r="A494" s="36"/>
      <c r="B494" s="36"/>
      <c r="C494" s="36"/>
      <c r="D494" s="36"/>
      <c r="E494" s="37"/>
      <c r="F494" s="95"/>
    </row>
    <row r="495" spans="1:6" ht="25.5" hidden="1" customHeight="1" x14ac:dyDescent="0.25">
      <c r="A495" s="36"/>
      <c r="B495" s="36"/>
      <c r="C495" s="36"/>
      <c r="D495" s="36"/>
      <c r="E495" s="37"/>
      <c r="F495" s="95"/>
    </row>
    <row r="496" spans="1:6" ht="25.5" hidden="1" customHeight="1" x14ac:dyDescent="0.25">
      <c r="A496" s="36"/>
      <c r="B496" s="36"/>
      <c r="C496" s="36"/>
      <c r="D496" s="36"/>
      <c r="E496" s="37"/>
      <c r="F496" s="95"/>
    </row>
    <row r="497" spans="1:6" ht="25.5" hidden="1" customHeight="1" x14ac:dyDescent="0.25">
      <c r="A497" s="36"/>
      <c r="B497" s="36"/>
      <c r="C497" s="36"/>
      <c r="D497" s="36"/>
      <c r="E497" s="37"/>
      <c r="F497" s="95"/>
    </row>
    <row r="498" spans="1:6" ht="25.5" hidden="1" customHeight="1" x14ac:dyDescent="0.25">
      <c r="A498" s="36"/>
      <c r="B498" s="36"/>
      <c r="C498" s="36"/>
      <c r="D498" s="36"/>
      <c r="E498" s="37"/>
      <c r="F498" s="95"/>
    </row>
    <row r="499" spans="1:6" ht="25.5" hidden="1" customHeight="1" x14ac:dyDescent="0.25">
      <c r="A499" s="36"/>
      <c r="B499" s="36"/>
      <c r="C499" s="36"/>
      <c r="D499" s="36"/>
      <c r="E499" s="37"/>
      <c r="F499" s="95"/>
    </row>
    <row r="500" spans="1:6" ht="25.5" hidden="1" customHeight="1" x14ac:dyDescent="0.25">
      <c r="A500" s="36"/>
      <c r="B500" s="36"/>
      <c r="C500" s="36"/>
      <c r="D500" s="36"/>
      <c r="E500" s="37"/>
      <c r="F500" s="95"/>
    </row>
    <row r="501" spans="1:6" ht="25.5" hidden="1" customHeight="1" x14ac:dyDescent="0.25">
      <c r="A501" s="36"/>
      <c r="B501" s="36"/>
      <c r="C501" s="36"/>
      <c r="D501" s="36"/>
      <c r="E501" s="38"/>
      <c r="F501" s="95"/>
    </row>
    <row r="502" spans="1:6" ht="25.5" hidden="1" customHeight="1" x14ac:dyDescent="0.25">
      <c r="A502" s="36"/>
      <c r="B502" s="36"/>
      <c r="C502" s="36"/>
      <c r="D502" s="36"/>
      <c r="E502" s="37"/>
      <c r="F502" s="95"/>
    </row>
    <row r="503" spans="1:6" ht="25.5" hidden="1" customHeight="1" x14ac:dyDescent="0.25">
      <c r="A503" s="36"/>
      <c r="B503" s="36"/>
      <c r="C503" s="36"/>
      <c r="D503" s="36"/>
      <c r="E503" s="37"/>
      <c r="F503" s="95"/>
    </row>
    <row r="504" spans="1:6" ht="25.5" hidden="1" customHeight="1" x14ac:dyDescent="0.25">
      <c r="A504" s="36"/>
      <c r="B504" s="36"/>
      <c r="C504" s="36"/>
      <c r="D504" s="36"/>
      <c r="E504" s="37"/>
      <c r="F504" s="95"/>
    </row>
    <row r="505" spans="1:6" ht="25.5" hidden="1" customHeight="1" x14ac:dyDescent="0.25">
      <c r="A505" s="36"/>
      <c r="B505" s="36"/>
      <c r="C505" s="36"/>
      <c r="D505" s="36"/>
      <c r="E505" s="37"/>
      <c r="F505" s="95"/>
    </row>
    <row r="506" spans="1:6" ht="25.5" hidden="1" customHeight="1" x14ac:dyDescent="0.25">
      <c r="A506" s="36"/>
      <c r="B506" s="36"/>
      <c r="C506" s="36"/>
      <c r="D506" s="36"/>
      <c r="E506" s="37"/>
      <c r="F506" s="95"/>
    </row>
    <row r="507" spans="1:6" ht="25.5" hidden="1" customHeight="1" x14ac:dyDescent="0.25">
      <c r="A507" s="36"/>
      <c r="B507" s="36"/>
      <c r="C507" s="36"/>
      <c r="D507" s="36"/>
      <c r="E507" s="37"/>
      <c r="F507" s="95"/>
    </row>
    <row r="508" spans="1:6" ht="25.5" hidden="1" customHeight="1" x14ac:dyDescent="0.25">
      <c r="A508" s="36"/>
      <c r="B508" s="36"/>
      <c r="C508" s="36"/>
      <c r="D508" s="36"/>
      <c r="E508" s="37"/>
      <c r="F508" s="95"/>
    </row>
    <row r="509" spans="1:6" ht="25.5" hidden="1" customHeight="1" x14ac:dyDescent="0.25">
      <c r="A509" s="36"/>
      <c r="B509" s="36"/>
      <c r="C509" s="36"/>
      <c r="D509" s="36"/>
      <c r="E509" s="37"/>
      <c r="F509" s="95"/>
    </row>
    <row r="510" spans="1:6" ht="25.5" hidden="1" customHeight="1" x14ac:dyDescent="0.25">
      <c r="A510" s="36"/>
      <c r="B510" s="36"/>
      <c r="C510" s="36"/>
      <c r="D510" s="36"/>
      <c r="E510" s="38"/>
      <c r="F510" s="95"/>
    </row>
    <row r="511" spans="1:6" ht="25.5" hidden="1" customHeight="1" x14ac:dyDescent="0.25">
      <c r="A511" s="36"/>
      <c r="B511" s="36"/>
      <c r="C511" s="36"/>
      <c r="D511" s="36"/>
      <c r="E511" s="37"/>
      <c r="F511" s="95"/>
    </row>
    <row r="512" spans="1:6" ht="25.5" hidden="1" customHeight="1" x14ac:dyDescent="0.25">
      <c r="A512" s="36"/>
      <c r="B512" s="36"/>
      <c r="C512" s="36"/>
      <c r="D512" s="36"/>
      <c r="E512" s="37"/>
      <c r="F512" s="95"/>
    </row>
    <row r="513" spans="1:6" ht="25.5" hidden="1" customHeight="1" x14ac:dyDescent="0.25">
      <c r="A513" s="36"/>
      <c r="B513" s="36"/>
      <c r="C513" s="36"/>
      <c r="D513" s="36"/>
      <c r="E513" s="38"/>
      <c r="F513" s="95"/>
    </row>
    <row r="514" spans="1:6" ht="25.5" hidden="1" customHeight="1" x14ac:dyDescent="0.25">
      <c r="A514" s="36"/>
      <c r="B514" s="36"/>
      <c r="C514" s="36"/>
      <c r="D514" s="36"/>
      <c r="E514" s="37"/>
      <c r="F514" s="95"/>
    </row>
    <row r="515" spans="1:6" ht="25.5" hidden="1" customHeight="1" x14ac:dyDescent="0.25">
      <c r="A515" s="36"/>
      <c r="B515" s="36"/>
      <c r="C515" s="36"/>
      <c r="D515" s="36"/>
      <c r="E515" s="37"/>
      <c r="F515" s="95"/>
    </row>
    <row r="516" spans="1:6" ht="25.5" hidden="1" customHeight="1" x14ac:dyDescent="0.25">
      <c r="A516" s="36"/>
      <c r="B516" s="36"/>
      <c r="C516" s="36"/>
      <c r="D516" s="36"/>
      <c r="E516" s="38"/>
      <c r="F516" s="95"/>
    </row>
    <row r="517" spans="1:6" ht="25.5" hidden="1" customHeight="1" x14ac:dyDescent="0.25">
      <c r="A517" s="36"/>
      <c r="B517" s="36"/>
      <c r="C517" s="36"/>
      <c r="D517" s="36"/>
      <c r="E517" s="37"/>
      <c r="F517" s="95"/>
    </row>
    <row r="518" spans="1:6" ht="25.5" hidden="1" customHeight="1" x14ac:dyDescent="0.25">
      <c r="A518" s="36"/>
      <c r="B518" s="36"/>
      <c r="C518" s="36"/>
      <c r="D518" s="36"/>
      <c r="E518" s="37"/>
      <c r="F518" s="95"/>
    </row>
    <row r="519" spans="1:6" ht="25.5" hidden="1" customHeight="1" x14ac:dyDescent="0.25">
      <c r="A519" s="36"/>
      <c r="B519" s="36"/>
      <c r="C519" s="36"/>
      <c r="D519" s="36"/>
      <c r="E519" s="38"/>
      <c r="F519" s="95"/>
    </row>
    <row r="520" spans="1:6" ht="25.5" hidden="1" customHeight="1" x14ac:dyDescent="0.25">
      <c r="A520" s="36"/>
      <c r="B520" s="36"/>
      <c r="C520" s="36"/>
      <c r="D520" s="36"/>
      <c r="E520" s="37"/>
    </row>
    <row r="521" spans="1:6" ht="25.5" hidden="1" customHeight="1" x14ac:dyDescent="0.25">
      <c r="A521" s="36"/>
      <c r="B521" s="36"/>
      <c r="C521" s="36"/>
      <c r="D521" s="36"/>
      <c r="E521" s="37"/>
    </row>
    <row r="522" spans="1:6" ht="25.5" hidden="1" customHeight="1" x14ac:dyDescent="0.25">
      <c r="A522" s="36"/>
      <c r="B522" s="36"/>
      <c r="C522" s="36"/>
      <c r="D522" s="36"/>
      <c r="E522" s="38"/>
    </row>
    <row r="523" spans="1:6" ht="25.5" hidden="1" customHeight="1" x14ac:dyDescent="0.25">
      <c r="A523" s="36"/>
      <c r="B523" s="36"/>
      <c r="C523" s="36"/>
      <c r="D523" s="36"/>
      <c r="E523" s="37"/>
    </row>
    <row r="524" spans="1:6" ht="15" customHeight="1" x14ac:dyDescent="0.25"/>
    <row r="525" spans="1:6" ht="15" customHeight="1" x14ac:dyDescent="0.25"/>
  </sheetData>
  <sheetProtection insertRows="0"/>
  <mergeCells count="36">
    <mergeCell ref="C112:E112"/>
    <mergeCell ref="C119:E119"/>
    <mergeCell ref="C141:E141"/>
    <mergeCell ref="C146:E146"/>
    <mergeCell ref="C121:E121"/>
    <mergeCell ref="C124:E124"/>
    <mergeCell ref="C129:E129"/>
    <mergeCell ref="B133:E133"/>
    <mergeCell ref="C134:E134"/>
    <mergeCell ref="C137:E137"/>
    <mergeCell ref="B90:E90"/>
    <mergeCell ref="C91:E91"/>
    <mergeCell ref="C94:E94"/>
    <mergeCell ref="C101:E101"/>
    <mergeCell ref="C108:E108"/>
    <mergeCell ref="C60:E60"/>
    <mergeCell ref="C66:E66"/>
    <mergeCell ref="C71:E71"/>
    <mergeCell ref="C78:E78"/>
    <mergeCell ref="C88:E88"/>
    <mergeCell ref="A149:E149"/>
    <mergeCell ref="A1:F1"/>
    <mergeCell ref="A2:F2"/>
    <mergeCell ref="A3:D3"/>
    <mergeCell ref="B5:E5"/>
    <mergeCell ref="C6:E6"/>
    <mergeCell ref="C9:E9"/>
    <mergeCell ref="C14:E14"/>
    <mergeCell ref="C24:E24"/>
    <mergeCell ref="C26:E26"/>
    <mergeCell ref="C29:E29"/>
    <mergeCell ref="C33:E33"/>
    <mergeCell ref="C38:E38"/>
    <mergeCell ref="B44:E44"/>
    <mergeCell ref="C45:E45"/>
    <mergeCell ref="C52:E52"/>
  </mergeCells>
  <printOptions horizontalCentered="1"/>
  <pageMargins left="0.6692913385826772" right="0.55118110236220474" top="0.47244094488188981" bottom="0.55000000000000004" header="0.31496062992125984" footer="0.27559055118110237"/>
  <pageSetup scale="80" orientation="portrait" horizontalDpi="4294967295" verticalDpi="4294967295" r:id="rId1"/>
  <headerFooter>
    <oddFooter>&amp;L&amp;"-,Cursiva"&amp;10Ejercicio Fiscal 2018&amp;R&amp;10Página &amp;P de &amp;N&amp;K00+000-----&amp;11------------------</oddFooter>
  </headerFooter>
  <ignoredErrors>
    <ignoredError sqref="A6:E6 A8:E147 A7:D7" numberStoredAsText="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U160"/>
  <sheetViews>
    <sheetView showGridLines="0" zoomScale="80" zoomScaleNormal="80" workbookViewId="0">
      <selection activeCell="DS29" sqref="DS29"/>
    </sheetView>
  </sheetViews>
  <sheetFormatPr baseColWidth="10" defaultRowHeight="15" x14ac:dyDescent="0.25"/>
  <cols>
    <col min="1" max="9" width="1.7109375" customWidth="1"/>
    <col min="10" max="11" width="3.140625" customWidth="1"/>
    <col min="12" max="12" width="1.7109375" customWidth="1"/>
    <col min="13" max="13" width="3.140625" customWidth="1"/>
    <col min="14" max="14" width="3" customWidth="1"/>
    <col min="15" max="15" width="4" customWidth="1"/>
    <col min="16" max="25" width="1.7109375" customWidth="1"/>
    <col min="26" max="26" width="3.5703125" customWidth="1"/>
    <col min="27" max="27" width="1.7109375" customWidth="1"/>
    <col min="28" max="28" width="5.28515625" customWidth="1"/>
    <col min="29" max="39" width="1.7109375" customWidth="1"/>
    <col min="40" max="40" width="3.5703125" customWidth="1"/>
    <col min="41" max="57" width="1.7109375" customWidth="1"/>
    <col min="58" max="58" width="2.5703125" customWidth="1"/>
    <col min="59" max="105" width="1.7109375" customWidth="1"/>
    <col min="106" max="106" width="1" customWidth="1"/>
    <col min="107" max="107" width="1.7109375" customWidth="1"/>
    <col min="108" max="108" width="0.42578125" customWidth="1"/>
    <col min="109" max="120" width="1.7109375" customWidth="1"/>
  </cols>
  <sheetData>
    <row r="1" spans="1:125" ht="24" customHeight="1" thickTop="1" x14ac:dyDescent="0.25">
      <c r="A1" s="947" t="s">
        <v>1794</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c r="AJ1" s="948"/>
      <c r="AK1" s="948"/>
      <c r="AL1" s="948"/>
      <c r="AM1" s="948"/>
      <c r="AN1" s="948"/>
      <c r="AO1" s="948"/>
      <c r="AP1" s="948"/>
      <c r="AQ1" s="948"/>
      <c r="AR1" s="948"/>
      <c r="AS1" s="948"/>
      <c r="AT1" s="948"/>
      <c r="AU1" s="948"/>
      <c r="AV1" s="948"/>
      <c r="AW1" s="948"/>
      <c r="AX1" s="948"/>
      <c r="AY1" s="948"/>
      <c r="AZ1" s="948"/>
      <c r="BA1" s="948"/>
      <c r="BB1" s="948"/>
      <c r="BC1" s="948"/>
      <c r="BD1" s="948"/>
      <c r="BE1" s="948"/>
      <c r="BF1" s="948"/>
      <c r="BG1" s="948"/>
      <c r="BH1" s="948"/>
      <c r="BI1" s="948"/>
      <c r="BJ1" s="948"/>
      <c r="BK1" s="948"/>
      <c r="BL1" s="948"/>
      <c r="BM1" s="948"/>
      <c r="BN1" s="948"/>
      <c r="BO1" s="948"/>
      <c r="BP1" s="948"/>
      <c r="BQ1" s="948"/>
      <c r="BR1" s="948"/>
      <c r="BS1" s="948"/>
      <c r="BT1" s="948"/>
      <c r="BU1" s="948"/>
      <c r="BV1" s="948"/>
      <c r="BW1" s="948"/>
      <c r="BX1" s="948"/>
      <c r="BY1" s="948"/>
      <c r="BZ1" s="948"/>
      <c r="CA1" s="948"/>
      <c r="CB1" s="948"/>
      <c r="CC1" s="948"/>
      <c r="CD1" s="948"/>
      <c r="CE1" s="948"/>
      <c r="CF1" s="948"/>
      <c r="CG1" s="948"/>
      <c r="CH1" s="948"/>
      <c r="CI1" s="948"/>
      <c r="CJ1" s="948"/>
      <c r="CK1" s="948"/>
      <c r="CL1" s="948"/>
      <c r="CM1" s="948"/>
      <c r="CN1" s="948"/>
      <c r="CO1" s="948"/>
      <c r="CP1" s="948"/>
      <c r="CQ1" s="948"/>
      <c r="CR1" s="948"/>
      <c r="CS1" s="948"/>
      <c r="CT1" s="948"/>
      <c r="CU1" s="948"/>
      <c r="CV1" s="948"/>
      <c r="CW1" s="948"/>
      <c r="CX1" s="948"/>
      <c r="CY1" s="948"/>
      <c r="CZ1" s="948"/>
      <c r="DA1" s="948"/>
      <c r="DB1" s="948"/>
      <c r="DC1" s="948"/>
      <c r="DD1" s="948"/>
      <c r="DE1" s="949"/>
    </row>
    <row r="2" spans="1:125" ht="17.25" customHeight="1" x14ac:dyDescent="0.25">
      <c r="A2" s="439"/>
      <c r="B2" s="440"/>
      <c r="C2" s="950" t="str">
        <f>'Objetivos PMD'!$C$3</f>
        <v xml:space="preserve">Municipio:  JUANACATLAN  </v>
      </c>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c r="BU2" s="950"/>
      <c r="BV2" s="950"/>
      <c r="BW2" s="440"/>
      <c r="BX2" s="440"/>
      <c r="BY2" s="440"/>
      <c r="BZ2" s="440"/>
      <c r="CA2" s="440"/>
      <c r="CB2" s="440"/>
      <c r="CC2" s="440"/>
      <c r="CD2" s="440"/>
      <c r="CE2" s="440"/>
      <c r="CF2" s="440"/>
      <c r="CG2" s="440"/>
      <c r="CH2" s="440"/>
      <c r="CI2" s="440"/>
      <c r="CJ2" s="440"/>
      <c r="CK2" s="440"/>
      <c r="CL2" s="440"/>
      <c r="CM2" s="440"/>
      <c r="CN2" s="440"/>
      <c r="CO2" s="440"/>
      <c r="CP2" s="440"/>
      <c r="CQ2" s="440"/>
      <c r="CR2" s="440"/>
      <c r="CS2" s="440"/>
      <c r="CT2" s="440"/>
      <c r="CU2" s="440"/>
      <c r="CV2" s="440"/>
      <c r="CW2" s="440"/>
      <c r="CX2" s="440"/>
      <c r="CY2" s="440"/>
      <c r="CZ2" s="440"/>
      <c r="DA2" s="440"/>
      <c r="DB2" s="440"/>
      <c r="DC2" s="440"/>
      <c r="DD2" s="440"/>
      <c r="DE2" s="441"/>
    </row>
    <row r="3" spans="1:125" s="1" customFormat="1" ht="3" customHeight="1" x14ac:dyDescent="0.25">
      <c r="A3" s="104"/>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6"/>
      <c r="DC3" s="106"/>
      <c r="DD3" s="106"/>
      <c r="DE3" s="107"/>
    </row>
    <row r="4" spans="1:125" ht="15" customHeight="1" x14ac:dyDescent="0.25">
      <c r="A4" s="951" t="s">
        <v>1039</v>
      </c>
      <c r="B4" s="952"/>
      <c r="C4" s="952"/>
      <c r="D4" s="952"/>
      <c r="E4" s="952"/>
      <c r="F4" s="952"/>
      <c r="G4" s="952"/>
      <c r="H4" s="952"/>
      <c r="I4" s="952"/>
      <c r="J4" s="952"/>
      <c r="K4" s="952"/>
      <c r="L4" s="952"/>
      <c r="M4" s="952"/>
      <c r="N4" s="952"/>
      <c r="O4" s="952"/>
      <c r="P4" s="952" t="s">
        <v>1040</v>
      </c>
      <c r="Q4" s="952"/>
      <c r="R4" s="952"/>
      <c r="S4" s="952"/>
      <c r="T4" s="952"/>
      <c r="U4" s="952"/>
      <c r="V4" s="952"/>
      <c r="W4" s="952"/>
      <c r="X4" s="952"/>
      <c r="Y4" s="952"/>
      <c r="Z4" s="952"/>
      <c r="AA4" s="952"/>
      <c r="AB4" s="952"/>
      <c r="AC4" s="952"/>
      <c r="AD4" s="952" t="s">
        <v>39</v>
      </c>
      <c r="AE4" s="952"/>
      <c r="AF4" s="952"/>
      <c r="AG4" s="953" t="s">
        <v>1044</v>
      </c>
      <c r="AH4" s="953"/>
      <c r="AI4" s="953"/>
      <c r="AJ4" s="954"/>
      <c r="AK4" s="931" t="s">
        <v>1043</v>
      </c>
      <c r="AL4" s="932"/>
      <c r="AM4" s="932"/>
      <c r="AN4" s="932"/>
      <c r="AO4" s="932"/>
      <c r="AP4" s="932"/>
      <c r="AQ4" s="932"/>
      <c r="AR4" s="932"/>
      <c r="AS4" s="932"/>
      <c r="AT4" s="932"/>
      <c r="AU4" s="932"/>
      <c r="AV4" s="932"/>
      <c r="AW4" s="932"/>
      <c r="AX4" s="933"/>
      <c r="AY4" s="931">
        <v>131</v>
      </c>
      <c r="AZ4" s="932"/>
      <c r="BA4" s="932"/>
      <c r="BB4" s="932"/>
      <c r="BC4" s="932"/>
      <c r="BD4" s="932"/>
      <c r="BE4" s="932"/>
      <c r="BF4" s="933"/>
      <c r="BG4" s="931">
        <v>132</v>
      </c>
      <c r="BH4" s="932"/>
      <c r="BI4" s="932"/>
      <c r="BJ4" s="932"/>
      <c r="BK4" s="932"/>
      <c r="BL4" s="932"/>
      <c r="BM4" s="932"/>
      <c r="BN4" s="933"/>
      <c r="BO4" s="931">
        <v>132</v>
      </c>
      <c r="BP4" s="932"/>
      <c r="BQ4" s="932"/>
      <c r="BR4" s="932"/>
      <c r="BS4" s="932"/>
      <c r="BT4" s="932"/>
      <c r="BU4" s="932"/>
      <c r="BV4" s="933"/>
      <c r="BW4" s="931">
        <v>133</v>
      </c>
      <c r="BX4" s="932"/>
      <c r="BY4" s="932"/>
      <c r="BZ4" s="932"/>
      <c r="CA4" s="932"/>
      <c r="CB4" s="932"/>
      <c r="CC4" s="932"/>
      <c r="CD4" s="933"/>
      <c r="CE4" s="931">
        <v>134</v>
      </c>
      <c r="CF4" s="932"/>
      <c r="CG4" s="932"/>
      <c r="CH4" s="932"/>
      <c r="CI4" s="932"/>
      <c r="CJ4" s="932"/>
      <c r="CK4" s="932"/>
      <c r="CL4" s="932"/>
      <c r="CM4" s="933"/>
      <c r="CN4" s="955" t="s">
        <v>1587</v>
      </c>
      <c r="CO4" s="956"/>
      <c r="CP4" s="956"/>
      <c r="CQ4" s="956"/>
      <c r="CR4" s="956"/>
      <c r="CS4" s="956"/>
      <c r="CT4" s="956"/>
      <c r="CU4" s="957"/>
      <c r="CV4" s="955" t="s">
        <v>1588</v>
      </c>
      <c r="CW4" s="956"/>
      <c r="CX4" s="956"/>
      <c r="CY4" s="956"/>
      <c r="CZ4" s="956"/>
      <c r="DA4" s="956"/>
      <c r="DB4" s="956"/>
      <c r="DC4" s="956"/>
      <c r="DD4" s="956"/>
      <c r="DE4" s="961"/>
    </row>
    <row r="5" spans="1:125" ht="12.75" customHeight="1" x14ac:dyDescent="0.25">
      <c r="A5" s="951"/>
      <c r="B5" s="952"/>
      <c r="C5" s="952"/>
      <c r="D5" s="952"/>
      <c r="E5" s="952"/>
      <c r="F5" s="952"/>
      <c r="G5" s="952"/>
      <c r="H5" s="952"/>
      <c r="I5" s="952"/>
      <c r="J5" s="952"/>
      <c r="K5" s="952"/>
      <c r="L5" s="952"/>
      <c r="M5" s="952"/>
      <c r="N5" s="952"/>
      <c r="O5" s="952"/>
      <c r="P5" s="952"/>
      <c r="Q5" s="952"/>
      <c r="R5" s="952"/>
      <c r="S5" s="952"/>
      <c r="T5" s="952"/>
      <c r="U5" s="952"/>
      <c r="V5" s="952"/>
      <c r="W5" s="952"/>
      <c r="X5" s="952"/>
      <c r="Y5" s="952"/>
      <c r="Z5" s="952"/>
      <c r="AA5" s="952"/>
      <c r="AB5" s="952"/>
      <c r="AC5" s="952"/>
      <c r="AD5" s="952"/>
      <c r="AE5" s="952"/>
      <c r="AF5" s="952"/>
      <c r="AG5" s="953"/>
      <c r="AH5" s="953"/>
      <c r="AI5" s="953"/>
      <c r="AJ5" s="954"/>
      <c r="AK5" s="934" t="s">
        <v>1041</v>
      </c>
      <c r="AL5" s="935"/>
      <c r="AM5" s="935"/>
      <c r="AN5" s="935"/>
      <c r="AO5" s="935"/>
      <c r="AP5" s="935"/>
      <c r="AQ5" s="935"/>
      <c r="AR5" s="935"/>
      <c r="AS5" s="935"/>
      <c r="AT5" s="935"/>
      <c r="AU5" s="935"/>
      <c r="AV5" s="935"/>
      <c r="AW5" s="935"/>
      <c r="AX5" s="936"/>
      <c r="AY5" s="937" t="s">
        <v>1045</v>
      </c>
      <c r="AZ5" s="938"/>
      <c r="BA5" s="938"/>
      <c r="BB5" s="938"/>
      <c r="BC5" s="938"/>
      <c r="BD5" s="938"/>
      <c r="BE5" s="938"/>
      <c r="BF5" s="939"/>
      <c r="BG5" s="937" t="s">
        <v>1589</v>
      </c>
      <c r="BH5" s="938"/>
      <c r="BI5" s="938"/>
      <c r="BJ5" s="938"/>
      <c r="BK5" s="938"/>
      <c r="BL5" s="938"/>
      <c r="BM5" s="938"/>
      <c r="BN5" s="939"/>
      <c r="BO5" s="937" t="s">
        <v>1591</v>
      </c>
      <c r="BP5" s="938"/>
      <c r="BQ5" s="938"/>
      <c r="BR5" s="938"/>
      <c r="BS5" s="938"/>
      <c r="BT5" s="938"/>
      <c r="BU5" s="938"/>
      <c r="BV5" s="939"/>
      <c r="BW5" s="937" t="s">
        <v>1586</v>
      </c>
      <c r="BX5" s="941"/>
      <c r="BY5" s="941"/>
      <c r="BZ5" s="941"/>
      <c r="CA5" s="941"/>
      <c r="CB5" s="941"/>
      <c r="CC5" s="941"/>
      <c r="CD5" s="942"/>
      <c r="CE5" s="940" t="s">
        <v>361</v>
      </c>
      <c r="CF5" s="941"/>
      <c r="CG5" s="941"/>
      <c r="CH5" s="941"/>
      <c r="CI5" s="941"/>
      <c r="CJ5" s="941"/>
      <c r="CK5" s="941"/>
      <c r="CL5" s="941"/>
      <c r="CM5" s="942"/>
      <c r="CN5" s="937"/>
      <c r="CO5" s="938"/>
      <c r="CP5" s="938"/>
      <c r="CQ5" s="938"/>
      <c r="CR5" s="938"/>
      <c r="CS5" s="938"/>
      <c r="CT5" s="938"/>
      <c r="CU5" s="939"/>
      <c r="CV5" s="937"/>
      <c r="CW5" s="938"/>
      <c r="CX5" s="938"/>
      <c r="CY5" s="938"/>
      <c r="CZ5" s="938"/>
      <c r="DA5" s="938"/>
      <c r="DB5" s="938"/>
      <c r="DC5" s="938"/>
      <c r="DD5" s="938"/>
      <c r="DE5" s="962"/>
    </row>
    <row r="6" spans="1:125" ht="44.25" customHeight="1" x14ac:dyDescent="0.25">
      <c r="A6" s="951"/>
      <c r="B6" s="952"/>
      <c r="C6" s="952"/>
      <c r="D6" s="952"/>
      <c r="E6" s="952"/>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3"/>
      <c r="AH6" s="953"/>
      <c r="AI6" s="953"/>
      <c r="AJ6" s="953"/>
      <c r="AK6" s="943" t="s">
        <v>1042</v>
      </c>
      <c r="AL6" s="943"/>
      <c r="AM6" s="943"/>
      <c r="AN6" s="943"/>
      <c r="AO6" s="943"/>
      <c r="AP6" s="943"/>
      <c r="AQ6" s="943" t="s">
        <v>6</v>
      </c>
      <c r="AR6" s="943"/>
      <c r="AS6" s="943"/>
      <c r="AT6" s="943"/>
      <c r="AU6" s="943"/>
      <c r="AV6" s="943"/>
      <c r="AW6" s="943"/>
      <c r="AX6" s="943"/>
      <c r="AY6" s="944" t="s">
        <v>1590</v>
      </c>
      <c r="AZ6" s="945"/>
      <c r="BA6" s="945"/>
      <c r="BB6" s="945"/>
      <c r="BC6" s="945"/>
      <c r="BD6" s="945"/>
      <c r="BE6" s="945"/>
      <c r="BF6" s="946"/>
      <c r="BG6" s="958"/>
      <c r="BH6" s="959"/>
      <c r="BI6" s="959"/>
      <c r="BJ6" s="959"/>
      <c r="BK6" s="959"/>
      <c r="BL6" s="959"/>
      <c r="BM6" s="959"/>
      <c r="BN6" s="960"/>
      <c r="BO6" s="958"/>
      <c r="BP6" s="959"/>
      <c r="BQ6" s="959"/>
      <c r="BR6" s="959"/>
      <c r="BS6" s="959"/>
      <c r="BT6" s="959"/>
      <c r="BU6" s="959"/>
      <c r="BV6" s="960"/>
      <c r="BW6" s="934"/>
      <c r="BX6" s="935"/>
      <c r="BY6" s="935"/>
      <c r="BZ6" s="935"/>
      <c r="CA6" s="935"/>
      <c r="CB6" s="935"/>
      <c r="CC6" s="935"/>
      <c r="CD6" s="936"/>
      <c r="CE6" s="934"/>
      <c r="CF6" s="935"/>
      <c r="CG6" s="935"/>
      <c r="CH6" s="935"/>
      <c r="CI6" s="935"/>
      <c r="CJ6" s="935"/>
      <c r="CK6" s="935"/>
      <c r="CL6" s="935"/>
      <c r="CM6" s="936"/>
      <c r="CN6" s="958"/>
      <c r="CO6" s="959"/>
      <c r="CP6" s="959"/>
      <c r="CQ6" s="959"/>
      <c r="CR6" s="959"/>
      <c r="CS6" s="959"/>
      <c r="CT6" s="959"/>
      <c r="CU6" s="960"/>
      <c r="CV6" s="958"/>
      <c r="CW6" s="959"/>
      <c r="CX6" s="959"/>
      <c r="CY6" s="959"/>
      <c r="CZ6" s="959"/>
      <c r="DA6" s="959"/>
      <c r="DB6" s="959"/>
      <c r="DC6" s="959"/>
      <c r="DD6" s="959"/>
      <c r="DE6" s="963"/>
    </row>
    <row r="7" spans="1:125" s="3" customFormat="1" ht="6" hidden="1" customHeight="1" x14ac:dyDescent="0.2">
      <c r="A7" s="58"/>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60">
        <v>35480</v>
      </c>
      <c r="AH7" s="60"/>
      <c r="AI7" s="60"/>
      <c r="AJ7" s="60"/>
      <c r="AK7" s="925"/>
      <c r="AL7" s="925"/>
      <c r="AM7" s="925"/>
      <c r="AN7" s="925"/>
      <c r="AO7" s="925"/>
      <c r="AP7" s="925"/>
      <c r="AQ7" s="926"/>
      <c r="AR7" s="926"/>
      <c r="AS7" s="926"/>
      <c r="AT7" s="926"/>
      <c r="AU7" s="926"/>
      <c r="AV7" s="926"/>
      <c r="AW7" s="926"/>
      <c r="AX7" s="926"/>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61"/>
    </row>
    <row r="8" spans="1:125" s="3" customFormat="1" ht="23.25" customHeight="1" x14ac:dyDescent="0.2">
      <c r="A8" s="912" t="s">
        <v>1945</v>
      </c>
      <c r="B8" s="913"/>
      <c r="C8" s="913"/>
      <c r="D8" s="913"/>
      <c r="E8" s="913"/>
      <c r="F8" s="913"/>
      <c r="G8" s="913"/>
      <c r="H8" s="913"/>
      <c r="I8" s="913"/>
      <c r="J8" s="913"/>
      <c r="K8" s="913"/>
      <c r="L8" s="913"/>
      <c r="M8" s="913"/>
      <c r="N8" s="913"/>
      <c r="O8" s="914"/>
      <c r="P8" s="900"/>
      <c r="Q8" s="900"/>
      <c r="R8" s="900"/>
      <c r="S8" s="900"/>
      <c r="T8" s="900"/>
      <c r="U8" s="900"/>
      <c r="V8" s="900"/>
      <c r="W8" s="900"/>
      <c r="X8" s="900"/>
      <c r="Y8" s="900"/>
      <c r="Z8" s="900"/>
      <c r="AA8" s="900"/>
      <c r="AB8" s="900"/>
      <c r="AC8" s="900"/>
      <c r="AD8" s="901"/>
      <c r="AE8" s="901"/>
      <c r="AF8" s="901"/>
      <c r="AG8" s="902"/>
      <c r="AH8" s="902"/>
      <c r="AI8" s="902"/>
      <c r="AJ8" s="902"/>
      <c r="AK8" s="927">
        <v>0</v>
      </c>
      <c r="AL8" s="927"/>
      <c r="AM8" s="927"/>
      <c r="AN8" s="927"/>
      <c r="AO8" s="927"/>
      <c r="AP8" s="927"/>
      <c r="AQ8" s="884">
        <f>AG8*AK8*12</f>
        <v>0</v>
      </c>
      <c r="AR8" s="884"/>
      <c r="AS8" s="884"/>
      <c r="AT8" s="884"/>
      <c r="AU8" s="884"/>
      <c r="AV8" s="884"/>
      <c r="AW8" s="884"/>
      <c r="AX8" s="884"/>
      <c r="AY8" s="886">
        <v>0</v>
      </c>
      <c r="AZ8" s="886"/>
      <c r="BA8" s="886"/>
      <c r="BB8" s="886"/>
      <c r="BC8" s="886"/>
      <c r="BD8" s="886"/>
      <c r="BE8" s="886"/>
      <c r="BF8" s="886"/>
      <c r="BG8" s="886">
        <v>0</v>
      </c>
      <c r="BH8" s="886"/>
      <c r="BI8" s="886"/>
      <c r="BJ8" s="886"/>
      <c r="BK8" s="886"/>
      <c r="BL8" s="886"/>
      <c r="BM8" s="886"/>
      <c r="BN8" s="886"/>
      <c r="BO8" s="886">
        <f>AQ8/365*50</f>
        <v>0</v>
      </c>
      <c r="BP8" s="886"/>
      <c r="BQ8" s="886"/>
      <c r="BR8" s="886"/>
      <c r="BS8" s="886"/>
      <c r="BT8" s="886"/>
      <c r="BU8" s="886"/>
      <c r="BV8" s="886"/>
      <c r="BW8" s="886">
        <v>0</v>
      </c>
      <c r="BX8" s="886"/>
      <c r="BY8" s="886"/>
      <c r="BZ8" s="886"/>
      <c r="CA8" s="886"/>
      <c r="CB8" s="886"/>
      <c r="CC8" s="886"/>
      <c r="CD8" s="886"/>
      <c r="CE8" s="886">
        <v>0</v>
      </c>
      <c r="CF8" s="886"/>
      <c r="CG8" s="886"/>
      <c r="CH8" s="886"/>
      <c r="CI8" s="886"/>
      <c r="CJ8" s="886"/>
      <c r="CK8" s="886"/>
      <c r="CL8" s="886"/>
      <c r="CM8" s="886"/>
      <c r="CN8" s="886">
        <v>0</v>
      </c>
      <c r="CO8" s="886"/>
      <c r="CP8" s="886"/>
      <c r="CQ8" s="886"/>
      <c r="CR8" s="886"/>
      <c r="CS8" s="886"/>
      <c r="CT8" s="886"/>
      <c r="CU8" s="886"/>
      <c r="CV8" s="884">
        <f>SUM(AQ8:CU8)</f>
        <v>0</v>
      </c>
      <c r="CW8" s="884"/>
      <c r="CX8" s="884"/>
      <c r="CY8" s="884"/>
      <c r="CZ8" s="884"/>
      <c r="DA8" s="884"/>
      <c r="DB8" s="884"/>
      <c r="DC8" s="884"/>
      <c r="DD8" s="884"/>
      <c r="DE8" s="885"/>
    </row>
    <row r="9" spans="1:125" s="3" customFormat="1" ht="23.25" customHeight="1" x14ac:dyDescent="0.2">
      <c r="A9" s="912"/>
      <c r="B9" s="913"/>
      <c r="C9" s="913"/>
      <c r="D9" s="913"/>
      <c r="E9" s="913"/>
      <c r="F9" s="913"/>
      <c r="G9" s="913"/>
      <c r="H9" s="913"/>
      <c r="I9" s="913"/>
      <c r="J9" s="913"/>
      <c r="K9" s="913"/>
      <c r="L9" s="913"/>
      <c r="M9" s="913"/>
      <c r="N9" s="913"/>
      <c r="O9" s="914"/>
      <c r="P9" s="900"/>
      <c r="Q9" s="900"/>
      <c r="R9" s="900"/>
      <c r="S9" s="900"/>
      <c r="T9" s="900"/>
      <c r="U9" s="900"/>
      <c r="V9" s="900"/>
      <c r="W9" s="900"/>
      <c r="X9" s="900"/>
      <c r="Y9" s="900"/>
      <c r="Z9" s="900"/>
      <c r="AA9" s="900"/>
      <c r="AB9" s="900"/>
      <c r="AC9" s="900"/>
      <c r="AD9" s="901"/>
      <c r="AE9" s="901"/>
      <c r="AF9" s="901"/>
      <c r="AG9" s="902"/>
      <c r="AH9" s="902"/>
      <c r="AI9" s="902"/>
      <c r="AJ9" s="902"/>
      <c r="AK9" s="906">
        <v>0</v>
      </c>
      <c r="AL9" s="907"/>
      <c r="AM9" s="907"/>
      <c r="AN9" s="907"/>
      <c r="AO9" s="907"/>
      <c r="AP9" s="908"/>
      <c r="AQ9" s="884">
        <f>AG9*AK9*12</f>
        <v>0</v>
      </c>
      <c r="AR9" s="884"/>
      <c r="AS9" s="884"/>
      <c r="AT9" s="884"/>
      <c r="AU9" s="884"/>
      <c r="AV9" s="884"/>
      <c r="AW9" s="884"/>
      <c r="AX9" s="884"/>
      <c r="AY9" s="895">
        <v>0</v>
      </c>
      <c r="AZ9" s="896"/>
      <c r="BA9" s="896"/>
      <c r="BB9" s="896"/>
      <c r="BC9" s="896"/>
      <c r="BD9" s="896"/>
      <c r="BE9" s="896"/>
      <c r="BF9" s="897"/>
      <c r="BG9" s="886">
        <v>0</v>
      </c>
      <c r="BH9" s="886"/>
      <c r="BI9" s="886"/>
      <c r="BJ9" s="886"/>
      <c r="BK9" s="886"/>
      <c r="BL9" s="886"/>
      <c r="BM9" s="886"/>
      <c r="BN9" s="886"/>
      <c r="BO9" s="895">
        <f t="shared" ref="BO9:BO70" si="0">AQ9/365*50</f>
        <v>0</v>
      </c>
      <c r="BP9" s="896"/>
      <c r="BQ9" s="896"/>
      <c r="BR9" s="896"/>
      <c r="BS9" s="896"/>
      <c r="BT9" s="896"/>
      <c r="BU9" s="896"/>
      <c r="BV9" s="897"/>
      <c r="BW9" s="886">
        <v>0</v>
      </c>
      <c r="BX9" s="886"/>
      <c r="BY9" s="886"/>
      <c r="BZ9" s="886"/>
      <c r="CA9" s="886"/>
      <c r="CB9" s="886"/>
      <c r="CC9" s="886"/>
      <c r="CD9" s="886"/>
      <c r="CE9" s="886">
        <v>0</v>
      </c>
      <c r="CF9" s="886"/>
      <c r="CG9" s="886"/>
      <c r="CH9" s="886"/>
      <c r="CI9" s="886"/>
      <c r="CJ9" s="886"/>
      <c r="CK9" s="886"/>
      <c r="CL9" s="886"/>
      <c r="CM9" s="886"/>
      <c r="CN9" s="886">
        <v>0</v>
      </c>
      <c r="CO9" s="886"/>
      <c r="CP9" s="886"/>
      <c r="CQ9" s="886"/>
      <c r="CR9" s="886"/>
      <c r="CS9" s="886"/>
      <c r="CT9" s="886"/>
      <c r="CU9" s="886"/>
      <c r="CV9" s="884">
        <f t="shared" ref="CV9:CV70" si="1">SUM(AQ9:CU9)</f>
        <v>0</v>
      </c>
      <c r="CW9" s="884"/>
      <c r="CX9" s="884"/>
      <c r="CY9" s="884"/>
      <c r="CZ9" s="884"/>
      <c r="DA9" s="884"/>
      <c r="DB9" s="884"/>
      <c r="DC9" s="884"/>
      <c r="DD9" s="884"/>
      <c r="DE9" s="885"/>
      <c r="DU9" s="81"/>
    </row>
    <row r="10" spans="1:125" s="3" customFormat="1" ht="23.25" customHeight="1" x14ac:dyDescent="0.2">
      <c r="A10" s="912"/>
      <c r="B10" s="913"/>
      <c r="C10" s="913"/>
      <c r="D10" s="913"/>
      <c r="E10" s="913"/>
      <c r="F10" s="913"/>
      <c r="G10" s="913"/>
      <c r="H10" s="913"/>
      <c r="I10" s="913"/>
      <c r="J10" s="913"/>
      <c r="K10" s="913"/>
      <c r="L10" s="913"/>
      <c r="M10" s="913"/>
      <c r="N10" s="913"/>
      <c r="O10" s="914"/>
      <c r="P10" s="900"/>
      <c r="Q10" s="900"/>
      <c r="R10" s="900"/>
      <c r="S10" s="900"/>
      <c r="T10" s="900"/>
      <c r="U10" s="900"/>
      <c r="V10" s="900"/>
      <c r="W10" s="900"/>
      <c r="X10" s="900"/>
      <c r="Y10" s="900"/>
      <c r="Z10" s="900"/>
      <c r="AA10" s="900"/>
      <c r="AB10" s="900"/>
      <c r="AC10" s="900"/>
      <c r="AD10" s="901"/>
      <c r="AE10" s="901"/>
      <c r="AF10" s="901"/>
      <c r="AG10" s="902"/>
      <c r="AH10" s="902"/>
      <c r="AI10" s="902"/>
      <c r="AJ10" s="902"/>
      <c r="AK10" s="906">
        <v>0</v>
      </c>
      <c r="AL10" s="907"/>
      <c r="AM10" s="907"/>
      <c r="AN10" s="907"/>
      <c r="AO10" s="907"/>
      <c r="AP10" s="908"/>
      <c r="AQ10" s="884">
        <f t="shared" ref="AQ10:AQ70" si="2">AG10*AK10*12</f>
        <v>0</v>
      </c>
      <c r="AR10" s="884"/>
      <c r="AS10" s="884"/>
      <c r="AT10" s="884"/>
      <c r="AU10" s="884"/>
      <c r="AV10" s="884"/>
      <c r="AW10" s="884"/>
      <c r="AX10" s="884"/>
      <c r="AY10" s="895">
        <v>0</v>
      </c>
      <c r="AZ10" s="896"/>
      <c r="BA10" s="896"/>
      <c r="BB10" s="896"/>
      <c r="BC10" s="896"/>
      <c r="BD10" s="896"/>
      <c r="BE10" s="896"/>
      <c r="BF10" s="897"/>
      <c r="BG10" s="886">
        <v>0</v>
      </c>
      <c r="BH10" s="886"/>
      <c r="BI10" s="886"/>
      <c r="BJ10" s="886"/>
      <c r="BK10" s="886"/>
      <c r="BL10" s="886"/>
      <c r="BM10" s="886"/>
      <c r="BN10" s="886"/>
      <c r="BO10" s="895">
        <f t="shared" si="0"/>
        <v>0</v>
      </c>
      <c r="BP10" s="896"/>
      <c r="BQ10" s="896"/>
      <c r="BR10" s="896"/>
      <c r="BS10" s="896"/>
      <c r="BT10" s="896"/>
      <c r="BU10" s="896"/>
      <c r="BV10" s="897"/>
      <c r="BW10" s="886">
        <v>0</v>
      </c>
      <c r="BX10" s="886"/>
      <c r="BY10" s="886"/>
      <c r="BZ10" s="886"/>
      <c r="CA10" s="886"/>
      <c r="CB10" s="886"/>
      <c r="CC10" s="886"/>
      <c r="CD10" s="886"/>
      <c r="CE10" s="886">
        <v>0</v>
      </c>
      <c r="CF10" s="886"/>
      <c r="CG10" s="886"/>
      <c r="CH10" s="886"/>
      <c r="CI10" s="886"/>
      <c r="CJ10" s="886"/>
      <c r="CK10" s="886"/>
      <c r="CL10" s="886"/>
      <c r="CM10" s="886"/>
      <c r="CN10" s="886">
        <v>0</v>
      </c>
      <c r="CO10" s="886"/>
      <c r="CP10" s="886"/>
      <c r="CQ10" s="886"/>
      <c r="CR10" s="886"/>
      <c r="CS10" s="886"/>
      <c r="CT10" s="886"/>
      <c r="CU10" s="886"/>
      <c r="CV10" s="884">
        <f t="shared" si="1"/>
        <v>0</v>
      </c>
      <c r="CW10" s="884"/>
      <c r="CX10" s="884"/>
      <c r="CY10" s="884"/>
      <c r="CZ10" s="884"/>
      <c r="DA10" s="884"/>
      <c r="DB10" s="884"/>
      <c r="DC10" s="884"/>
      <c r="DD10" s="884"/>
      <c r="DE10" s="885"/>
      <c r="DU10" s="81"/>
    </row>
    <row r="11" spans="1:125" s="3" customFormat="1" ht="23.25" customHeight="1" x14ac:dyDescent="0.2">
      <c r="A11" s="912"/>
      <c r="B11" s="913"/>
      <c r="C11" s="913"/>
      <c r="D11" s="913"/>
      <c r="E11" s="913"/>
      <c r="F11" s="913"/>
      <c r="G11" s="913"/>
      <c r="H11" s="913"/>
      <c r="I11" s="913"/>
      <c r="J11" s="913"/>
      <c r="K11" s="913"/>
      <c r="L11" s="913"/>
      <c r="M11" s="913"/>
      <c r="N11" s="913"/>
      <c r="O11" s="914"/>
      <c r="P11" s="900"/>
      <c r="Q11" s="900"/>
      <c r="R11" s="900"/>
      <c r="S11" s="900"/>
      <c r="T11" s="900"/>
      <c r="U11" s="900"/>
      <c r="V11" s="900"/>
      <c r="W11" s="900"/>
      <c r="X11" s="900"/>
      <c r="Y11" s="900"/>
      <c r="Z11" s="900"/>
      <c r="AA11" s="900"/>
      <c r="AB11" s="900"/>
      <c r="AC11" s="900"/>
      <c r="AD11" s="901"/>
      <c r="AE11" s="901"/>
      <c r="AF11" s="901"/>
      <c r="AG11" s="902"/>
      <c r="AH11" s="902"/>
      <c r="AI11" s="902"/>
      <c r="AJ11" s="902"/>
      <c r="AK11" s="906">
        <v>0</v>
      </c>
      <c r="AL11" s="907"/>
      <c r="AM11" s="907"/>
      <c r="AN11" s="907"/>
      <c r="AO11" s="907"/>
      <c r="AP11" s="908"/>
      <c r="AQ11" s="884">
        <f t="shared" si="2"/>
        <v>0</v>
      </c>
      <c r="AR11" s="884"/>
      <c r="AS11" s="884"/>
      <c r="AT11" s="884"/>
      <c r="AU11" s="884"/>
      <c r="AV11" s="884"/>
      <c r="AW11" s="884"/>
      <c r="AX11" s="884"/>
      <c r="AY11" s="928">
        <v>0</v>
      </c>
      <c r="AZ11" s="929"/>
      <c r="BA11" s="929"/>
      <c r="BB11" s="929"/>
      <c r="BC11" s="929"/>
      <c r="BD11" s="929"/>
      <c r="BE11" s="929"/>
      <c r="BF11" s="930"/>
      <c r="BG11" s="886">
        <v>0</v>
      </c>
      <c r="BH11" s="886"/>
      <c r="BI11" s="886"/>
      <c r="BJ11" s="886"/>
      <c r="BK11" s="886"/>
      <c r="BL11" s="886"/>
      <c r="BM11" s="886"/>
      <c r="BN11" s="886"/>
      <c r="BO11" s="895">
        <f t="shared" si="0"/>
        <v>0</v>
      </c>
      <c r="BP11" s="896"/>
      <c r="BQ11" s="896"/>
      <c r="BR11" s="896"/>
      <c r="BS11" s="896"/>
      <c r="BT11" s="896"/>
      <c r="BU11" s="896"/>
      <c r="BV11" s="897"/>
      <c r="BW11" s="886">
        <v>0</v>
      </c>
      <c r="BX11" s="886"/>
      <c r="BY11" s="886"/>
      <c r="BZ11" s="886"/>
      <c r="CA11" s="886"/>
      <c r="CB11" s="886"/>
      <c r="CC11" s="886"/>
      <c r="CD11" s="886"/>
      <c r="CE11" s="886">
        <v>0</v>
      </c>
      <c r="CF11" s="886"/>
      <c r="CG11" s="886"/>
      <c r="CH11" s="886"/>
      <c r="CI11" s="886"/>
      <c r="CJ11" s="886"/>
      <c r="CK11" s="886"/>
      <c r="CL11" s="886"/>
      <c r="CM11" s="886"/>
      <c r="CN11" s="886">
        <v>0</v>
      </c>
      <c r="CO11" s="886"/>
      <c r="CP11" s="886"/>
      <c r="CQ11" s="886"/>
      <c r="CR11" s="886"/>
      <c r="CS11" s="886"/>
      <c r="CT11" s="886"/>
      <c r="CU11" s="886"/>
      <c r="CV11" s="884">
        <f t="shared" si="1"/>
        <v>0</v>
      </c>
      <c r="CW11" s="884"/>
      <c r="CX11" s="884"/>
      <c r="CY11" s="884"/>
      <c r="CZ11" s="884"/>
      <c r="DA11" s="884"/>
      <c r="DB11" s="884"/>
      <c r="DC11" s="884"/>
      <c r="DD11" s="884"/>
      <c r="DE11" s="885"/>
      <c r="DU11" s="82"/>
    </row>
    <row r="12" spans="1:125" s="3" customFormat="1" ht="23.25" customHeight="1" x14ac:dyDescent="0.2">
      <c r="A12" s="912"/>
      <c r="B12" s="913"/>
      <c r="C12" s="913"/>
      <c r="D12" s="913"/>
      <c r="E12" s="913"/>
      <c r="F12" s="913"/>
      <c r="G12" s="913"/>
      <c r="H12" s="913"/>
      <c r="I12" s="913"/>
      <c r="J12" s="913"/>
      <c r="K12" s="913"/>
      <c r="L12" s="913"/>
      <c r="M12" s="913"/>
      <c r="N12" s="913"/>
      <c r="O12" s="914"/>
      <c r="P12" s="900"/>
      <c r="Q12" s="900"/>
      <c r="R12" s="900"/>
      <c r="S12" s="900"/>
      <c r="T12" s="900"/>
      <c r="U12" s="900"/>
      <c r="V12" s="900"/>
      <c r="W12" s="900"/>
      <c r="X12" s="900"/>
      <c r="Y12" s="900"/>
      <c r="Z12" s="900"/>
      <c r="AA12" s="900"/>
      <c r="AB12" s="900"/>
      <c r="AC12" s="900"/>
      <c r="AD12" s="901"/>
      <c r="AE12" s="901"/>
      <c r="AF12" s="901"/>
      <c r="AG12" s="902"/>
      <c r="AH12" s="902"/>
      <c r="AI12" s="902"/>
      <c r="AJ12" s="902"/>
      <c r="AK12" s="906">
        <v>0</v>
      </c>
      <c r="AL12" s="907"/>
      <c r="AM12" s="907"/>
      <c r="AN12" s="907"/>
      <c r="AO12" s="907"/>
      <c r="AP12" s="908"/>
      <c r="AQ12" s="884">
        <f>AG12*AK12*12</f>
        <v>0</v>
      </c>
      <c r="AR12" s="884"/>
      <c r="AS12" s="884"/>
      <c r="AT12" s="884"/>
      <c r="AU12" s="884"/>
      <c r="AV12" s="884"/>
      <c r="AW12" s="884"/>
      <c r="AX12" s="884"/>
      <c r="AY12" s="922">
        <v>0</v>
      </c>
      <c r="AZ12" s="923"/>
      <c r="BA12" s="923"/>
      <c r="BB12" s="923"/>
      <c r="BC12" s="923"/>
      <c r="BD12" s="923"/>
      <c r="BE12" s="923"/>
      <c r="BF12" s="924"/>
      <c r="BG12" s="886">
        <v>0</v>
      </c>
      <c r="BH12" s="886"/>
      <c r="BI12" s="886"/>
      <c r="BJ12" s="886"/>
      <c r="BK12" s="886"/>
      <c r="BL12" s="886"/>
      <c r="BM12" s="886"/>
      <c r="BN12" s="886"/>
      <c r="BO12" s="895">
        <f>AQ12/365*50</f>
        <v>0</v>
      </c>
      <c r="BP12" s="896"/>
      <c r="BQ12" s="896"/>
      <c r="BR12" s="896"/>
      <c r="BS12" s="896"/>
      <c r="BT12" s="896"/>
      <c r="BU12" s="896"/>
      <c r="BV12" s="897"/>
      <c r="BW12" s="886">
        <v>0</v>
      </c>
      <c r="BX12" s="886"/>
      <c r="BY12" s="886"/>
      <c r="BZ12" s="886"/>
      <c r="CA12" s="886"/>
      <c r="CB12" s="886"/>
      <c r="CC12" s="886"/>
      <c r="CD12" s="886"/>
      <c r="CE12" s="886">
        <v>0</v>
      </c>
      <c r="CF12" s="886"/>
      <c r="CG12" s="886"/>
      <c r="CH12" s="886"/>
      <c r="CI12" s="886"/>
      <c r="CJ12" s="886"/>
      <c r="CK12" s="886"/>
      <c r="CL12" s="886"/>
      <c r="CM12" s="886"/>
      <c r="CN12" s="886">
        <v>0</v>
      </c>
      <c r="CO12" s="886"/>
      <c r="CP12" s="886"/>
      <c r="CQ12" s="886"/>
      <c r="CR12" s="886"/>
      <c r="CS12" s="886"/>
      <c r="CT12" s="886"/>
      <c r="CU12" s="886"/>
      <c r="CV12" s="884">
        <f>SUM(AQ12:CU12)</f>
        <v>0</v>
      </c>
      <c r="CW12" s="884"/>
      <c r="CX12" s="884"/>
      <c r="CY12" s="884"/>
      <c r="CZ12" s="884"/>
      <c r="DA12" s="884"/>
      <c r="DB12" s="884"/>
      <c r="DC12" s="884"/>
      <c r="DD12" s="884"/>
      <c r="DE12" s="885"/>
    </row>
    <row r="13" spans="1:125" s="3" customFormat="1" ht="23.25" customHeight="1" x14ac:dyDescent="0.2">
      <c r="A13" s="912"/>
      <c r="B13" s="913"/>
      <c r="C13" s="913"/>
      <c r="D13" s="913"/>
      <c r="E13" s="913"/>
      <c r="F13" s="913"/>
      <c r="G13" s="913"/>
      <c r="H13" s="913"/>
      <c r="I13" s="913"/>
      <c r="J13" s="913"/>
      <c r="K13" s="913"/>
      <c r="L13" s="913"/>
      <c r="M13" s="913"/>
      <c r="N13" s="913"/>
      <c r="O13" s="914"/>
      <c r="P13" s="900"/>
      <c r="Q13" s="900"/>
      <c r="R13" s="900"/>
      <c r="S13" s="900"/>
      <c r="T13" s="900"/>
      <c r="U13" s="900"/>
      <c r="V13" s="900"/>
      <c r="W13" s="900"/>
      <c r="X13" s="900"/>
      <c r="Y13" s="900"/>
      <c r="Z13" s="900"/>
      <c r="AA13" s="900"/>
      <c r="AB13" s="900"/>
      <c r="AC13" s="900"/>
      <c r="AD13" s="901"/>
      <c r="AE13" s="901"/>
      <c r="AF13" s="901"/>
      <c r="AG13" s="902"/>
      <c r="AH13" s="902"/>
      <c r="AI13" s="902"/>
      <c r="AJ13" s="902"/>
      <c r="AK13" s="906">
        <v>0</v>
      </c>
      <c r="AL13" s="907"/>
      <c r="AM13" s="907"/>
      <c r="AN13" s="907"/>
      <c r="AO13" s="907"/>
      <c r="AP13" s="908"/>
      <c r="AQ13" s="884">
        <f t="shared" si="2"/>
        <v>0</v>
      </c>
      <c r="AR13" s="884"/>
      <c r="AS13" s="884"/>
      <c r="AT13" s="884"/>
      <c r="AU13" s="884"/>
      <c r="AV13" s="884"/>
      <c r="AW13" s="884"/>
      <c r="AX13" s="884"/>
      <c r="AY13" s="922">
        <v>0</v>
      </c>
      <c r="AZ13" s="923"/>
      <c r="BA13" s="923"/>
      <c r="BB13" s="923"/>
      <c r="BC13" s="923"/>
      <c r="BD13" s="923"/>
      <c r="BE13" s="923"/>
      <c r="BF13" s="924"/>
      <c r="BG13" s="886">
        <v>0</v>
      </c>
      <c r="BH13" s="886"/>
      <c r="BI13" s="886"/>
      <c r="BJ13" s="886"/>
      <c r="BK13" s="886"/>
      <c r="BL13" s="886"/>
      <c r="BM13" s="886"/>
      <c r="BN13" s="886"/>
      <c r="BO13" s="895">
        <f t="shared" si="0"/>
        <v>0</v>
      </c>
      <c r="BP13" s="896"/>
      <c r="BQ13" s="896"/>
      <c r="BR13" s="896"/>
      <c r="BS13" s="896"/>
      <c r="BT13" s="896"/>
      <c r="BU13" s="896"/>
      <c r="BV13" s="897"/>
      <c r="BW13" s="886">
        <v>0</v>
      </c>
      <c r="BX13" s="886"/>
      <c r="BY13" s="886"/>
      <c r="BZ13" s="886"/>
      <c r="CA13" s="886"/>
      <c r="CB13" s="886"/>
      <c r="CC13" s="886"/>
      <c r="CD13" s="886"/>
      <c r="CE13" s="886">
        <v>0</v>
      </c>
      <c r="CF13" s="886"/>
      <c r="CG13" s="886"/>
      <c r="CH13" s="886"/>
      <c r="CI13" s="886"/>
      <c r="CJ13" s="886"/>
      <c r="CK13" s="886"/>
      <c r="CL13" s="886"/>
      <c r="CM13" s="886"/>
      <c r="CN13" s="886">
        <v>0</v>
      </c>
      <c r="CO13" s="886"/>
      <c r="CP13" s="886"/>
      <c r="CQ13" s="886"/>
      <c r="CR13" s="886"/>
      <c r="CS13" s="886"/>
      <c r="CT13" s="886"/>
      <c r="CU13" s="886"/>
      <c r="CV13" s="884">
        <f t="shared" si="1"/>
        <v>0</v>
      </c>
      <c r="CW13" s="884"/>
      <c r="CX13" s="884"/>
      <c r="CY13" s="884"/>
      <c r="CZ13" s="884"/>
      <c r="DA13" s="884"/>
      <c r="DB13" s="884"/>
      <c r="DC13" s="884"/>
      <c r="DD13" s="884"/>
      <c r="DE13" s="885"/>
    </row>
    <row r="14" spans="1:125" s="3" customFormat="1" ht="23.25" customHeight="1" x14ac:dyDescent="0.2">
      <c r="A14" s="912"/>
      <c r="B14" s="913"/>
      <c r="C14" s="913"/>
      <c r="D14" s="913"/>
      <c r="E14" s="913"/>
      <c r="F14" s="913"/>
      <c r="G14" s="913"/>
      <c r="H14" s="913"/>
      <c r="I14" s="913"/>
      <c r="J14" s="913"/>
      <c r="K14" s="913"/>
      <c r="L14" s="913"/>
      <c r="M14" s="913"/>
      <c r="N14" s="913"/>
      <c r="O14" s="914"/>
      <c r="P14" s="900"/>
      <c r="Q14" s="900"/>
      <c r="R14" s="900"/>
      <c r="S14" s="900"/>
      <c r="T14" s="900"/>
      <c r="U14" s="900"/>
      <c r="V14" s="900"/>
      <c r="W14" s="900"/>
      <c r="X14" s="900"/>
      <c r="Y14" s="900"/>
      <c r="Z14" s="900"/>
      <c r="AA14" s="900"/>
      <c r="AB14" s="900"/>
      <c r="AC14" s="900"/>
      <c r="AD14" s="901"/>
      <c r="AE14" s="901"/>
      <c r="AF14" s="901"/>
      <c r="AG14" s="902"/>
      <c r="AH14" s="902"/>
      <c r="AI14" s="902"/>
      <c r="AJ14" s="902"/>
      <c r="AK14" s="906">
        <v>0</v>
      </c>
      <c r="AL14" s="907"/>
      <c r="AM14" s="907"/>
      <c r="AN14" s="907"/>
      <c r="AO14" s="907"/>
      <c r="AP14" s="908"/>
      <c r="AQ14" s="884">
        <f t="shared" si="2"/>
        <v>0</v>
      </c>
      <c r="AR14" s="884"/>
      <c r="AS14" s="884"/>
      <c r="AT14" s="884"/>
      <c r="AU14" s="884"/>
      <c r="AV14" s="884"/>
      <c r="AW14" s="884"/>
      <c r="AX14" s="884"/>
      <c r="AY14" s="895">
        <v>0</v>
      </c>
      <c r="AZ14" s="896"/>
      <c r="BA14" s="896"/>
      <c r="BB14" s="896"/>
      <c r="BC14" s="896"/>
      <c r="BD14" s="896"/>
      <c r="BE14" s="896"/>
      <c r="BF14" s="897"/>
      <c r="BG14" s="886">
        <v>0</v>
      </c>
      <c r="BH14" s="886"/>
      <c r="BI14" s="886"/>
      <c r="BJ14" s="886"/>
      <c r="BK14" s="886"/>
      <c r="BL14" s="886"/>
      <c r="BM14" s="886"/>
      <c r="BN14" s="886"/>
      <c r="BO14" s="895">
        <f t="shared" si="0"/>
        <v>0</v>
      </c>
      <c r="BP14" s="896"/>
      <c r="BQ14" s="896"/>
      <c r="BR14" s="896"/>
      <c r="BS14" s="896"/>
      <c r="BT14" s="896"/>
      <c r="BU14" s="896"/>
      <c r="BV14" s="897"/>
      <c r="BW14" s="886">
        <v>0</v>
      </c>
      <c r="BX14" s="886"/>
      <c r="BY14" s="886"/>
      <c r="BZ14" s="886"/>
      <c r="CA14" s="886"/>
      <c r="CB14" s="886"/>
      <c r="CC14" s="886"/>
      <c r="CD14" s="886"/>
      <c r="CE14" s="886">
        <v>0</v>
      </c>
      <c r="CF14" s="886"/>
      <c r="CG14" s="886"/>
      <c r="CH14" s="886"/>
      <c r="CI14" s="886"/>
      <c r="CJ14" s="886"/>
      <c r="CK14" s="886"/>
      <c r="CL14" s="886"/>
      <c r="CM14" s="886"/>
      <c r="CN14" s="886">
        <v>0</v>
      </c>
      <c r="CO14" s="886"/>
      <c r="CP14" s="886"/>
      <c r="CQ14" s="886"/>
      <c r="CR14" s="886"/>
      <c r="CS14" s="886"/>
      <c r="CT14" s="886"/>
      <c r="CU14" s="886"/>
      <c r="CV14" s="884">
        <f t="shared" si="1"/>
        <v>0</v>
      </c>
      <c r="CW14" s="884"/>
      <c r="CX14" s="884"/>
      <c r="CY14" s="884"/>
      <c r="CZ14" s="884"/>
      <c r="DA14" s="884"/>
      <c r="DB14" s="884"/>
      <c r="DC14" s="884"/>
      <c r="DD14" s="884"/>
      <c r="DE14" s="885"/>
    </row>
    <row r="15" spans="1:125" s="3" customFormat="1" ht="23.25" customHeight="1" x14ac:dyDescent="0.2">
      <c r="A15" s="912"/>
      <c r="B15" s="913"/>
      <c r="C15" s="913"/>
      <c r="D15" s="913"/>
      <c r="E15" s="913"/>
      <c r="F15" s="913"/>
      <c r="G15" s="913"/>
      <c r="H15" s="913"/>
      <c r="I15" s="913"/>
      <c r="J15" s="913"/>
      <c r="K15" s="913"/>
      <c r="L15" s="913"/>
      <c r="M15" s="913"/>
      <c r="N15" s="913"/>
      <c r="O15" s="914"/>
      <c r="P15" s="921"/>
      <c r="Q15" s="921"/>
      <c r="R15" s="921"/>
      <c r="S15" s="921"/>
      <c r="T15" s="921"/>
      <c r="U15" s="921"/>
      <c r="V15" s="921"/>
      <c r="W15" s="921"/>
      <c r="X15" s="921"/>
      <c r="Y15" s="921"/>
      <c r="Z15" s="921"/>
      <c r="AA15" s="921"/>
      <c r="AB15" s="921"/>
      <c r="AC15" s="921"/>
      <c r="AD15" s="901"/>
      <c r="AE15" s="901"/>
      <c r="AF15" s="901"/>
      <c r="AG15" s="902"/>
      <c r="AH15" s="902"/>
      <c r="AI15" s="902"/>
      <c r="AJ15" s="902"/>
      <c r="AK15" s="906">
        <v>0</v>
      </c>
      <c r="AL15" s="907"/>
      <c r="AM15" s="907"/>
      <c r="AN15" s="907"/>
      <c r="AO15" s="907"/>
      <c r="AP15" s="908"/>
      <c r="AQ15" s="884">
        <f t="shared" si="2"/>
        <v>0</v>
      </c>
      <c r="AR15" s="884"/>
      <c r="AS15" s="884"/>
      <c r="AT15" s="884"/>
      <c r="AU15" s="884"/>
      <c r="AV15" s="884"/>
      <c r="AW15" s="884"/>
      <c r="AX15" s="884"/>
      <c r="AY15" s="895">
        <v>0</v>
      </c>
      <c r="AZ15" s="896"/>
      <c r="BA15" s="896"/>
      <c r="BB15" s="896"/>
      <c r="BC15" s="896"/>
      <c r="BD15" s="896"/>
      <c r="BE15" s="896"/>
      <c r="BF15" s="897"/>
      <c r="BG15" s="886">
        <v>0</v>
      </c>
      <c r="BH15" s="886"/>
      <c r="BI15" s="886"/>
      <c r="BJ15" s="886"/>
      <c r="BK15" s="886"/>
      <c r="BL15" s="886"/>
      <c r="BM15" s="886"/>
      <c r="BN15" s="886"/>
      <c r="BO15" s="895">
        <f t="shared" si="0"/>
        <v>0</v>
      </c>
      <c r="BP15" s="896"/>
      <c r="BQ15" s="896"/>
      <c r="BR15" s="896"/>
      <c r="BS15" s="896"/>
      <c r="BT15" s="896"/>
      <c r="BU15" s="896"/>
      <c r="BV15" s="897"/>
      <c r="BW15" s="886">
        <v>0</v>
      </c>
      <c r="BX15" s="886"/>
      <c r="BY15" s="886"/>
      <c r="BZ15" s="886"/>
      <c r="CA15" s="886"/>
      <c r="CB15" s="886"/>
      <c r="CC15" s="886"/>
      <c r="CD15" s="886"/>
      <c r="CE15" s="886">
        <v>0</v>
      </c>
      <c r="CF15" s="886"/>
      <c r="CG15" s="886"/>
      <c r="CH15" s="886"/>
      <c r="CI15" s="886"/>
      <c r="CJ15" s="886"/>
      <c r="CK15" s="886"/>
      <c r="CL15" s="886"/>
      <c r="CM15" s="886"/>
      <c r="CN15" s="886">
        <v>0</v>
      </c>
      <c r="CO15" s="886"/>
      <c r="CP15" s="886"/>
      <c r="CQ15" s="886"/>
      <c r="CR15" s="886"/>
      <c r="CS15" s="886"/>
      <c r="CT15" s="886"/>
      <c r="CU15" s="886"/>
      <c r="CV15" s="884">
        <f t="shared" si="1"/>
        <v>0</v>
      </c>
      <c r="CW15" s="884"/>
      <c r="CX15" s="884"/>
      <c r="CY15" s="884"/>
      <c r="CZ15" s="884"/>
      <c r="DA15" s="884"/>
      <c r="DB15" s="884"/>
      <c r="DC15" s="884"/>
      <c r="DD15" s="884"/>
      <c r="DE15" s="885"/>
    </row>
    <row r="16" spans="1:125" s="3" customFormat="1" ht="23.25" customHeight="1" x14ac:dyDescent="0.2">
      <c r="A16" s="912"/>
      <c r="B16" s="913"/>
      <c r="C16" s="913"/>
      <c r="D16" s="913"/>
      <c r="E16" s="913"/>
      <c r="F16" s="913"/>
      <c r="G16" s="913"/>
      <c r="H16" s="913"/>
      <c r="I16" s="913"/>
      <c r="J16" s="913"/>
      <c r="K16" s="913"/>
      <c r="L16" s="913"/>
      <c r="M16" s="913"/>
      <c r="N16" s="913"/>
      <c r="O16" s="914"/>
      <c r="P16" s="921"/>
      <c r="Q16" s="921"/>
      <c r="R16" s="921"/>
      <c r="S16" s="921"/>
      <c r="T16" s="921"/>
      <c r="U16" s="921"/>
      <c r="V16" s="921"/>
      <c r="W16" s="921"/>
      <c r="X16" s="921"/>
      <c r="Y16" s="921"/>
      <c r="Z16" s="921"/>
      <c r="AA16" s="921"/>
      <c r="AB16" s="921"/>
      <c r="AC16" s="921"/>
      <c r="AD16" s="901"/>
      <c r="AE16" s="901"/>
      <c r="AF16" s="901"/>
      <c r="AG16" s="902"/>
      <c r="AH16" s="902"/>
      <c r="AI16" s="902"/>
      <c r="AJ16" s="902"/>
      <c r="AK16" s="906">
        <v>0</v>
      </c>
      <c r="AL16" s="907"/>
      <c r="AM16" s="907"/>
      <c r="AN16" s="907"/>
      <c r="AO16" s="907"/>
      <c r="AP16" s="908"/>
      <c r="AQ16" s="884">
        <f>AG16*AK16*12</f>
        <v>0</v>
      </c>
      <c r="AR16" s="884"/>
      <c r="AS16" s="884"/>
      <c r="AT16" s="884"/>
      <c r="AU16" s="884"/>
      <c r="AV16" s="884"/>
      <c r="AW16" s="884"/>
      <c r="AX16" s="884"/>
      <c r="AY16" s="895">
        <v>0</v>
      </c>
      <c r="AZ16" s="896"/>
      <c r="BA16" s="896"/>
      <c r="BB16" s="896"/>
      <c r="BC16" s="896"/>
      <c r="BD16" s="896"/>
      <c r="BE16" s="896"/>
      <c r="BF16" s="897"/>
      <c r="BG16" s="886">
        <v>0</v>
      </c>
      <c r="BH16" s="886"/>
      <c r="BI16" s="886"/>
      <c r="BJ16" s="886"/>
      <c r="BK16" s="886"/>
      <c r="BL16" s="886"/>
      <c r="BM16" s="886"/>
      <c r="BN16" s="886"/>
      <c r="BO16" s="895">
        <f t="shared" si="0"/>
        <v>0</v>
      </c>
      <c r="BP16" s="896"/>
      <c r="BQ16" s="896"/>
      <c r="BR16" s="896"/>
      <c r="BS16" s="896"/>
      <c r="BT16" s="896"/>
      <c r="BU16" s="896"/>
      <c r="BV16" s="897"/>
      <c r="BW16" s="886">
        <v>0</v>
      </c>
      <c r="BX16" s="886"/>
      <c r="BY16" s="886"/>
      <c r="BZ16" s="886"/>
      <c r="CA16" s="886"/>
      <c r="CB16" s="886"/>
      <c r="CC16" s="886"/>
      <c r="CD16" s="886"/>
      <c r="CE16" s="886">
        <v>0</v>
      </c>
      <c r="CF16" s="886"/>
      <c r="CG16" s="886"/>
      <c r="CH16" s="886"/>
      <c r="CI16" s="886"/>
      <c r="CJ16" s="886"/>
      <c r="CK16" s="886"/>
      <c r="CL16" s="886"/>
      <c r="CM16" s="886"/>
      <c r="CN16" s="886">
        <v>0</v>
      </c>
      <c r="CO16" s="886"/>
      <c r="CP16" s="886"/>
      <c r="CQ16" s="886"/>
      <c r="CR16" s="886"/>
      <c r="CS16" s="886"/>
      <c r="CT16" s="886"/>
      <c r="CU16" s="886"/>
      <c r="CV16" s="884">
        <f>SUM(AQ16:CU16)</f>
        <v>0</v>
      </c>
      <c r="CW16" s="884"/>
      <c r="CX16" s="884"/>
      <c r="CY16" s="884"/>
      <c r="CZ16" s="884"/>
      <c r="DA16" s="884"/>
      <c r="DB16" s="884"/>
      <c r="DC16" s="884"/>
      <c r="DD16" s="884"/>
      <c r="DE16" s="885"/>
    </row>
    <row r="17" spans="1:125" s="3" customFormat="1" ht="23.25" customHeight="1" x14ac:dyDescent="0.2">
      <c r="A17" s="898"/>
      <c r="B17" s="899"/>
      <c r="C17" s="899"/>
      <c r="D17" s="899"/>
      <c r="E17" s="899"/>
      <c r="F17" s="899"/>
      <c r="G17" s="899"/>
      <c r="H17" s="899"/>
      <c r="I17" s="899"/>
      <c r="J17" s="899"/>
      <c r="K17" s="899"/>
      <c r="L17" s="899"/>
      <c r="M17" s="899"/>
      <c r="N17" s="899"/>
      <c r="O17" s="899"/>
      <c r="P17" s="921"/>
      <c r="Q17" s="921"/>
      <c r="R17" s="921"/>
      <c r="S17" s="921"/>
      <c r="T17" s="921"/>
      <c r="U17" s="921"/>
      <c r="V17" s="921"/>
      <c r="W17" s="921"/>
      <c r="X17" s="921"/>
      <c r="Y17" s="921"/>
      <c r="Z17" s="921"/>
      <c r="AA17" s="921"/>
      <c r="AB17" s="921"/>
      <c r="AC17" s="921"/>
      <c r="AD17" s="901"/>
      <c r="AE17" s="901"/>
      <c r="AF17" s="901"/>
      <c r="AG17" s="902"/>
      <c r="AH17" s="902"/>
      <c r="AI17" s="902"/>
      <c r="AJ17" s="902"/>
      <c r="AK17" s="906">
        <v>0</v>
      </c>
      <c r="AL17" s="907"/>
      <c r="AM17" s="907"/>
      <c r="AN17" s="907"/>
      <c r="AO17" s="907"/>
      <c r="AP17" s="908"/>
      <c r="AQ17" s="884">
        <f>AG17*AK17*12</f>
        <v>0</v>
      </c>
      <c r="AR17" s="884"/>
      <c r="AS17" s="884"/>
      <c r="AT17" s="884"/>
      <c r="AU17" s="884"/>
      <c r="AV17" s="884"/>
      <c r="AW17" s="884"/>
      <c r="AX17" s="884"/>
      <c r="AY17" s="895">
        <v>0</v>
      </c>
      <c r="AZ17" s="896"/>
      <c r="BA17" s="896"/>
      <c r="BB17" s="896"/>
      <c r="BC17" s="896"/>
      <c r="BD17" s="896"/>
      <c r="BE17" s="896"/>
      <c r="BF17" s="897"/>
      <c r="BG17" s="886">
        <v>0</v>
      </c>
      <c r="BH17" s="886"/>
      <c r="BI17" s="886"/>
      <c r="BJ17" s="886"/>
      <c r="BK17" s="886"/>
      <c r="BL17" s="886"/>
      <c r="BM17" s="886"/>
      <c r="BN17" s="886"/>
      <c r="BO17" s="895">
        <f t="shared" si="0"/>
        <v>0</v>
      </c>
      <c r="BP17" s="896"/>
      <c r="BQ17" s="896"/>
      <c r="BR17" s="896"/>
      <c r="BS17" s="896"/>
      <c r="BT17" s="896"/>
      <c r="BU17" s="896"/>
      <c r="BV17" s="897"/>
      <c r="BW17" s="886">
        <v>0</v>
      </c>
      <c r="BX17" s="886"/>
      <c r="BY17" s="886"/>
      <c r="BZ17" s="886"/>
      <c r="CA17" s="886"/>
      <c r="CB17" s="886"/>
      <c r="CC17" s="886"/>
      <c r="CD17" s="886"/>
      <c r="CE17" s="886">
        <v>0</v>
      </c>
      <c r="CF17" s="886"/>
      <c r="CG17" s="886"/>
      <c r="CH17" s="886"/>
      <c r="CI17" s="886"/>
      <c r="CJ17" s="886"/>
      <c r="CK17" s="886"/>
      <c r="CL17" s="886"/>
      <c r="CM17" s="886"/>
      <c r="CN17" s="886">
        <v>0</v>
      </c>
      <c r="CO17" s="886"/>
      <c r="CP17" s="886"/>
      <c r="CQ17" s="886"/>
      <c r="CR17" s="886"/>
      <c r="CS17" s="886"/>
      <c r="CT17" s="886"/>
      <c r="CU17" s="886"/>
      <c r="CV17" s="884">
        <f>SUM(AQ17:CU17)</f>
        <v>0</v>
      </c>
      <c r="CW17" s="884"/>
      <c r="CX17" s="884"/>
      <c r="CY17" s="884"/>
      <c r="CZ17" s="884"/>
      <c r="DA17" s="884"/>
      <c r="DB17" s="884"/>
      <c r="DC17" s="884"/>
      <c r="DD17" s="884"/>
      <c r="DE17" s="885"/>
    </row>
    <row r="18" spans="1:125" s="3" customFormat="1" ht="23.25" customHeight="1" x14ac:dyDescent="0.2">
      <c r="A18" s="898"/>
      <c r="B18" s="899"/>
      <c r="C18" s="899"/>
      <c r="D18" s="899"/>
      <c r="E18" s="899"/>
      <c r="F18" s="899"/>
      <c r="G18" s="899"/>
      <c r="H18" s="899"/>
      <c r="I18" s="899"/>
      <c r="J18" s="899"/>
      <c r="K18" s="899"/>
      <c r="L18" s="899"/>
      <c r="M18" s="899"/>
      <c r="N18" s="899"/>
      <c r="O18" s="899"/>
      <c r="P18" s="921"/>
      <c r="Q18" s="921"/>
      <c r="R18" s="921"/>
      <c r="S18" s="921"/>
      <c r="T18" s="921"/>
      <c r="U18" s="921"/>
      <c r="V18" s="921"/>
      <c r="W18" s="921"/>
      <c r="X18" s="921"/>
      <c r="Y18" s="921"/>
      <c r="Z18" s="921"/>
      <c r="AA18" s="921"/>
      <c r="AB18" s="921"/>
      <c r="AC18" s="921"/>
      <c r="AD18" s="901"/>
      <c r="AE18" s="901"/>
      <c r="AF18" s="901"/>
      <c r="AG18" s="902"/>
      <c r="AH18" s="902"/>
      <c r="AI18" s="902"/>
      <c r="AJ18" s="902"/>
      <c r="AK18" s="906">
        <v>0</v>
      </c>
      <c r="AL18" s="907"/>
      <c r="AM18" s="907"/>
      <c r="AN18" s="907"/>
      <c r="AO18" s="907"/>
      <c r="AP18" s="908"/>
      <c r="AQ18" s="884">
        <f t="shared" si="2"/>
        <v>0</v>
      </c>
      <c r="AR18" s="884"/>
      <c r="AS18" s="884"/>
      <c r="AT18" s="884"/>
      <c r="AU18" s="884"/>
      <c r="AV18" s="884"/>
      <c r="AW18" s="884"/>
      <c r="AX18" s="884"/>
      <c r="AY18" s="895">
        <v>0</v>
      </c>
      <c r="AZ18" s="896"/>
      <c r="BA18" s="896"/>
      <c r="BB18" s="896"/>
      <c r="BC18" s="896"/>
      <c r="BD18" s="896"/>
      <c r="BE18" s="896"/>
      <c r="BF18" s="897"/>
      <c r="BG18" s="886">
        <v>0</v>
      </c>
      <c r="BH18" s="886"/>
      <c r="BI18" s="886"/>
      <c r="BJ18" s="886"/>
      <c r="BK18" s="886"/>
      <c r="BL18" s="886"/>
      <c r="BM18" s="886"/>
      <c r="BN18" s="886"/>
      <c r="BO18" s="895">
        <f t="shared" si="0"/>
        <v>0</v>
      </c>
      <c r="BP18" s="896"/>
      <c r="BQ18" s="896"/>
      <c r="BR18" s="896"/>
      <c r="BS18" s="896"/>
      <c r="BT18" s="896"/>
      <c r="BU18" s="896"/>
      <c r="BV18" s="897"/>
      <c r="BW18" s="886">
        <v>0</v>
      </c>
      <c r="BX18" s="886"/>
      <c r="BY18" s="886"/>
      <c r="BZ18" s="886"/>
      <c r="CA18" s="886"/>
      <c r="CB18" s="886"/>
      <c r="CC18" s="886"/>
      <c r="CD18" s="886"/>
      <c r="CE18" s="886">
        <v>0</v>
      </c>
      <c r="CF18" s="886"/>
      <c r="CG18" s="886"/>
      <c r="CH18" s="886"/>
      <c r="CI18" s="886"/>
      <c r="CJ18" s="886"/>
      <c r="CK18" s="886"/>
      <c r="CL18" s="886"/>
      <c r="CM18" s="886"/>
      <c r="CN18" s="886">
        <v>0</v>
      </c>
      <c r="CO18" s="886"/>
      <c r="CP18" s="886"/>
      <c r="CQ18" s="886"/>
      <c r="CR18" s="886"/>
      <c r="CS18" s="886"/>
      <c r="CT18" s="886"/>
      <c r="CU18" s="886"/>
      <c r="CV18" s="884">
        <f t="shared" si="1"/>
        <v>0</v>
      </c>
      <c r="CW18" s="884"/>
      <c r="CX18" s="884"/>
      <c r="CY18" s="884"/>
      <c r="CZ18" s="884"/>
      <c r="DA18" s="884"/>
      <c r="DB18" s="884"/>
      <c r="DC18" s="884"/>
      <c r="DD18" s="884"/>
      <c r="DE18" s="885"/>
    </row>
    <row r="19" spans="1:125" s="3" customFormat="1" ht="23.25" customHeight="1" x14ac:dyDescent="0.2">
      <c r="A19" s="898"/>
      <c r="B19" s="899"/>
      <c r="C19" s="899"/>
      <c r="D19" s="899"/>
      <c r="E19" s="899"/>
      <c r="F19" s="899"/>
      <c r="G19" s="899"/>
      <c r="H19" s="899"/>
      <c r="I19" s="899"/>
      <c r="J19" s="899"/>
      <c r="K19" s="899"/>
      <c r="L19" s="899"/>
      <c r="M19" s="899"/>
      <c r="N19" s="899"/>
      <c r="O19" s="899"/>
      <c r="P19" s="921"/>
      <c r="Q19" s="921"/>
      <c r="R19" s="921"/>
      <c r="S19" s="921"/>
      <c r="T19" s="921"/>
      <c r="U19" s="921"/>
      <c r="V19" s="921"/>
      <c r="W19" s="921"/>
      <c r="X19" s="921"/>
      <c r="Y19" s="921"/>
      <c r="Z19" s="921"/>
      <c r="AA19" s="921"/>
      <c r="AB19" s="921"/>
      <c r="AC19" s="921"/>
      <c r="AD19" s="901"/>
      <c r="AE19" s="901"/>
      <c r="AF19" s="901"/>
      <c r="AG19" s="902"/>
      <c r="AH19" s="902"/>
      <c r="AI19" s="902"/>
      <c r="AJ19" s="902"/>
      <c r="AK19" s="906">
        <v>0</v>
      </c>
      <c r="AL19" s="907"/>
      <c r="AM19" s="907"/>
      <c r="AN19" s="907"/>
      <c r="AO19" s="907"/>
      <c r="AP19" s="908"/>
      <c r="AQ19" s="884">
        <f t="shared" si="2"/>
        <v>0</v>
      </c>
      <c r="AR19" s="884"/>
      <c r="AS19" s="884"/>
      <c r="AT19" s="884"/>
      <c r="AU19" s="884"/>
      <c r="AV19" s="884"/>
      <c r="AW19" s="884"/>
      <c r="AX19" s="884"/>
      <c r="AY19" s="895">
        <v>0</v>
      </c>
      <c r="AZ19" s="896"/>
      <c r="BA19" s="896"/>
      <c r="BB19" s="896"/>
      <c r="BC19" s="896"/>
      <c r="BD19" s="896"/>
      <c r="BE19" s="896"/>
      <c r="BF19" s="897"/>
      <c r="BG19" s="886">
        <v>0</v>
      </c>
      <c r="BH19" s="886"/>
      <c r="BI19" s="886"/>
      <c r="BJ19" s="886"/>
      <c r="BK19" s="886"/>
      <c r="BL19" s="886"/>
      <c r="BM19" s="886"/>
      <c r="BN19" s="886"/>
      <c r="BO19" s="895">
        <f t="shared" si="0"/>
        <v>0</v>
      </c>
      <c r="BP19" s="896"/>
      <c r="BQ19" s="896"/>
      <c r="BR19" s="896"/>
      <c r="BS19" s="896"/>
      <c r="BT19" s="896"/>
      <c r="BU19" s="896"/>
      <c r="BV19" s="897"/>
      <c r="BW19" s="886">
        <v>0</v>
      </c>
      <c r="BX19" s="886"/>
      <c r="BY19" s="886"/>
      <c r="BZ19" s="886"/>
      <c r="CA19" s="886"/>
      <c r="CB19" s="886"/>
      <c r="CC19" s="886"/>
      <c r="CD19" s="886"/>
      <c r="CE19" s="886">
        <v>0</v>
      </c>
      <c r="CF19" s="886"/>
      <c r="CG19" s="886"/>
      <c r="CH19" s="886"/>
      <c r="CI19" s="886"/>
      <c r="CJ19" s="886"/>
      <c r="CK19" s="886"/>
      <c r="CL19" s="886"/>
      <c r="CM19" s="886"/>
      <c r="CN19" s="886">
        <v>0</v>
      </c>
      <c r="CO19" s="886"/>
      <c r="CP19" s="886"/>
      <c r="CQ19" s="886"/>
      <c r="CR19" s="886"/>
      <c r="CS19" s="886"/>
      <c r="CT19" s="886"/>
      <c r="CU19" s="886"/>
      <c r="CV19" s="884">
        <f t="shared" si="1"/>
        <v>0</v>
      </c>
      <c r="CW19" s="884"/>
      <c r="CX19" s="884"/>
      <c r="CY19" s="884"/>
      <c r="CZ19" s="884"/>
      <c r="DA19" s="884"/>
      <c r="DB19" s="884"/>
      <c r="DC19" s="884"/>
      <c r="DD19" s="884"/>
      <c r="DE19" s="885"/>
    </row>
    <row r="20" spans="1:125" s="3" customFormat="1" ht="23.25" customHeight="1" x14ac:dyDescent="0.2">
      <c r="A20" s="898"/>
      <c r="B20" s="899"/>
      <c r="C20" s="899"/>
      <c r="D20" s="899"/>
      <c r="E20" s="899"/>
      <c r="F20" s="899"/>
      <c r="G20" s="899"/>
      <c r="H20" s="899"/>
      <c r="I20" s="899"/>
      <c r="J20" s="899"/>
      <c r="K20" s="899"/>
      <c r="L20" s="899"/>
      <c r="M20" s="899"/>
      <c r="N20" s="899"/>
      <c r="O20" s="899"/>
      <c r="P20" s="921"/>
      <c r="Q20" s="921"/>
      <c r="R20" s="921"/>
      <c r="S20" s="921"/>
      <c r="T20" s="921"/>
      <c r="U20" s="921"/>
      <c r="V20" s="921"/>
      <c r="W20" s="921"/>
      <c r="X20" s="921"/>
      <c r="Y20" s="921"/>
      <c r="Z20" s="921"/>
      <c r="AA20" s="921"/>
      <c r="AB20" s="921"/>
      <c r="AC20" s="921"/>
      <c r="AD20" s="901"/>
      <c r="AE20" s="901"/>
      <c r="AF20" s="901"/>
      <c r="AG20" s="902"/>
      <c r="AH20" s="902"/>
      <c r="AI20" s="902"/>
      <c r="AJ20" s="902"/>
      <c r="AK20" s="906">
        <v>0</v>
      </c>
      <c r="AL20" s="907"/>
      <c r="AM20" s="907"/>
      <c r="AN20" s="907"/>
      <c r="AO20" s="907"/>
      <c r="AP20" s="908"/>
      <c r="AQ20" s="884">
        <f>AG20*AK20*12</f>
        <v>0</v>
      </c>
      <c r="AR20" s="884"/>
      <c r="AS20" s="884"/>
      <c r="AT20" s="884"/>
      <c r="AU20" s="884"/>
      <c r="AV20" s="884"/>
      <c r="AW20" s="884"/>
      <c r="AX20" s="884"/>
      <c r="AY20" s="895">
        <v>0</v>
      </c>
      <c r="AZ20" s="896"/>
      <c r="BA20" s="896"/>
      <c r="BB20" s="896"/>
      <c r="BC20" s="896"/>
      <c r="BD20" s="896"/>
      <c r="BE20" s="896"/>
      <c r="BF20" s="897"/>
      <c r="BG20" s="886">
        <v>0</v>
      </c>
      <c r="BH20" s="886"/>
      <c r="BI20" s="886"/>
      <c r="BJ20" s="886"/>
      <c r="BK20" s="886"/>
      <c r="BL20" s="886"/>
      <c r="BM20" s="886"/>
      <c r="BN20" s="886"/>
      <c r="BO20" s="895">
        <f t="shared" si="0"/>
        <v>0</v>
      </c>
      <c r="BP20" s="896"/>
      <c r="BQ20" s="896"/>
      <c r="BR20" s="896"/>
      <c r="BS20" s="896"/>
      <c r="BT20" s="896"/>
      <c r="BU20" s="896"/>
      <c r="BV20" s="897"/>
      <c r="BW20" s="886">
        <v>0</v>
      </c>
      <c r="BX20" s="886"/>
      <c r="BY20" s="886"/>
      <c r="BZ20" s="886"/>
      <c r="CA20" s="886"/>
      <c r="CB20" s="886"/>
      <c r="CC20" s="886"/>
      <c r="CD20" s="886"/>
      <c r="CE20" s="886">
        <v>0</v>
      </c>
      <c r="CF20" s="886"/>
      <c r="CG20" s="886"/>
      <c r="CH20" s="886"/>
      <c r="CI20" s="886"/>
      <c r="CJ20" s="886"/>
      <c r="CK20" s="886"/>
      <c r="CL20" s="886"/>
      <c r="CM20" s="886"/>
      <c r="CN20" s="886">
        <v>0</v>
      </c>
      <c r="CO20" s="886"/>
      <c r="CP20" s="886"/>
      <c r="CQ20" s="886"/>
      <c r="CR20" s="886"/>
      <c r="CS20" s="886"/>
      <c r="CT20" s="886"/>
      <c r="CU20" s="886"/>
      <c r="CV20" s="884">
        <f>SUM(AQ20:CU20)</f>
        <v>0</v>
      </c>
      <c r="CW20" s="884"/>
      <c r="CX20" s="884"/>
      <c r="CY20" s="884"/>
      <c r="CZ20" s="884"/>
      <c r="DA20" s="884"/>
      <c r="DB20" s="884"/>
      <c r="DC20" s="884"/>
      <c r="DD20" s="884"/>
      <c r="DE20" s="885"/>
    </row>
    <row r="21" spans="1:125" s="3" customFormat="1" ht="23.25" customHeight="1" x14ac:dyDescent="0.2">
      <c r="A21" s="898"/>
      <c r="B21" s="899"/>
      <c r="C21" s="899"/>
      <c r="D21" s="899"/>
      <c r="E21" s="899"/>
      <c r="F21" s="899"/>
      <c r="G21" s="899"/>
      <c r="H21" s="899"/>
      <c r="I21" s="899"/>
      <c r="J21" s="899"/>
      <c r="K21" s="899"/>
      <c r="L21" s="899"/>
      <c r="M21" s="899"/>
      <c r="N21" s="899"/>
      <c r="O21" s="899"/>
      <c r="P21" s="921"/>
      <c r="Q21" s="921"/>
      <c r="R21" s="921"/>
      <c r="S21" s="921"/>
      <c r="T21" s="921"/>
      <c r="U21" s="921"/>
      <c r="V21" s="921"/>
      <c r="W21" s="921"/>
      <c r="X21" s="921"/>
      <c r="Y21" s="921"/>
      <c r="Z21" s="921"/>
      <c r="AA21" s="921"/>
      <c r="AB21" s="921"/>
      <c r="AC21" s="921"/>
      <c r="AD21" s="901"/>
      <c r="AE21" s="901"/>
      <c r="AF21" s="901"/>
      <c r="AG21" s="902"/>
      <c r="AH21" s="902"/>
      <c r="AI21" s="902"/>
      <c r="AJ21" s="902"/>
      <c r="AK21" s="906">
        <v>0</v>
      </c>
      <c r="AL21" s="907"/>
      <c r="AM21" s="907"/>
      <c r="AN21" s="907"/>
      <c r="AO21" s="907"/>
      <c r="AP21" s="908"/>
      <c r="AQ21" s="884">
        <f t="shared" si="2"/>
        <v>0</v>
      </c>
      <c r="AR21" s="884"/>
      <c r="AS21" s="884"/>
      <c r="AT21" s="884"/>
      <c r="AU21" s="884"/>
      <c r="AV21" s="884"/>
      <c r="AW21" s="884"/>
      <c r="AX21" s="884"/>
      <c r="AY21" s="895">
        <v>0</v>
      </c>
      <c r="AZ21" s="896"/>
      <c r="BA21" s="896"/>
      <c r="BB21" s="896"/>
      <c r="BC21" s="896"/>
      <c r="BD21" s="896"/>
      <c r="BE21" s="896"/>
      <c r="BF21" s="897"/>
      <c r="BG21" s="886">
        <v>0</v>
      </c>
      <c r="BH21" s="886"/>
      <c r="BI21" s="886"/>
      <c r="BJ21" s="886"/>
      <c r="BK21" s="886"/>
      <c r="BL21" s="886"/>
      <c r="BM21" s="886"/>
      <c r="BN21" s="886"/>
      <c r="BO21" s="895">
        <f t="shared" si="0"/>
        <v>0</v>
      </c>
      <c r="BP21" s="896"/>
      <c r="BQ21" s="896"/>
      <c r="BR21" s="896"/>
      <c r="BS21" s="896"/>
      <c r="BT21" s="896"/>
      <c r="BU21" s="896"/>
      <c r="BV21" s="897"/>
      <c r="BW21" s="886">
        <v>0</v>
      </c>
      <c r="BX21" s="886"/>
      <c r="BY21" s="886"/>
      <c r="BZ21" s="886"/>
      <c r="CA21" s="886"/>
      <c r="CB21" s="886"/>
      <c r="CC21" s="886"/>
      <c r="CD21" s="886"/>
      <c r="CE21" s="886">
        <v>0</v>
      </c>
      <c r="CF21" s="886"/>
      <c r="CG21" s="886"/>
      <c r="CH21" s="886"/>
      <c r="CI21" s="886"/>
      <c r="CJ21" s="886"/>
      <c r="CK21" s="886"/>
      <c r="CL21" s="886"/>
      <c r="CM21" s="886"/>
      <c r="CN21" s="886">
        <v>0</v>
      </c>
      <c r="CO21" s="886"/>
      <c r="CP21" s="886"/>
      <c r="CQ21" s="886"/>
      <c r="CR21" s="886"/>
      <c r="CS21" s="886"/>
      <c r="CT21" s="886"/>
      <c r="CU21" s="886"/>
      <c r="CV21" s="884">
        <f t="shared" si="1"/>
        <v>0</v>
      </c>
      <c r="CW21" s="884"/>
      <c r="CX21" s="884"/>
      <c r="CY21" s="884"/>
      <c r="CZ21" s="884"/>
      <c r="DA21" s="884"/>
      <c r="DB21" s="884"/>
      <c r="DC21" s="884"/>
      <c r="DD21" s="884"/>
      <c r="DE21" s="885"/>
    </row>
    <row r="22" spans="1:125" s="3" customFormat="1" ht="23.25" customHeight="1" x14ac:dyDescent="0.2">
      <c r="A22" s="898"/>
      <c r="B22" s="899"/>
      <c r="C22" s="899"/>
      <c r="D22" s="899"/>
      <c r="E22" s="899"/>
      <c r="F22" s="899"/>
      <c r="G22" s="899"/>
      <c r="H22" s="899"/>
      <c r="I22" s="899"/>
      <c r="J22" s="899"/>
      <c r="K22" s="899"/>
      <c r="L22" s="899"/>
      <c r="M22" s="899"/>
      <c r="N22" s="899"/>
      <c r="O22" s="899"/>
      <c r="P22" s="921"/>
      <c r="Q22" s="921"/>
      <c r="R22" s="921"/>
      <c r="S22" s="921"/>
      <c r="T22" s="921"/>
      <c r="U22" s="921"/>
      <c r="V22" s="921"/>
      <c r="W22" s="921"/>
      <c r="X22" s="921"/>
      <c r="Y22" s="921"/>
      <c r="Z22" s="921"/>
      <c r="AA22" s="921"/>
      <c r="AB22" s="921"/>
      <c r="AC22" s="921"/>
      <c r="AD22" s="901"/>
      <c r="AE22" s="901"/>
      <c r="AF22" s="901"/>
      <c r="AG22" s="902"/>
      <c r="AH22" s="902"/>
      <c r="AI22" s="902"/>
      <c r="AJ22" s="902"/>
      <c r="AK22" s="906">
        <v>0</v>
      </c>
      <c r="AL22" s="907"/>
      <c r="AM22" s="907"/>
      <c r="AN22" s="907"/>
      <c r="AO22" s="907"/>
      <c r="AP22" s="908"/>
      <c r="AQ22" s="884">
        <f t="shared" si="2"/>
        <v>0</v>
      </c>
      <c r="AR22" s="884"/>
      <c r="AS22" s="884"/>
      <c r="AT22" s="884"/>
      <c r="AU22" s="884"/>
      <c r="AV22" s="884"/>
      <c r="AW22" s="884"/>
      <c r="AX22" s="884"/>
      <c r="AY22" s="895">
        <v>0</v>
      </c>
      <c r="AZ22" s="896"/>
      <c r="BA22" s="896"/>
      <c r="BB22" s="896"/>
      <c r="BC22" s="896"/>
      <c r="BD22" s="896"/>
      <c r="BE22" s="896"/>
      <c r="BF22" s="897"/>
      <c r="BG22" s="886">
        <v>0</v>
      </c>
      <c r="BH22" s="886"/>
      <c r="BI22" s="886"/>
      <c r="BJ22" s="886"/>
      <c r="BK22" s="886"/>
      <c r="BL22" s="886"/>
      <c r="BM22" s="886"/>
      <c r="BN22" s="886"/>
      <c r="BO22" s="895">
        <f t="shared" si="0"/>
        <v>0</v>
      </c>
      <c r="BP22" s="896"/>
      <c r="BQ22" s="896"/>
      <c r="BR22" s="896"/>
      <c r="BS22" s="896"/>
      <c r="BT22" s="896"/>
      <c r="BU22" s="896"/>
      <c r="BV22" s="897"/>
      <c r="BW22" s="886">
        <v>0</v>
      </c>
      <c r="BX22" s="886"/>
      <c r="BY22" s="886"/>
      <c r="BZ22" s="886"/>
      <c r="CA22" s="886"/>
      <c r="CB22" s="886"/>
      <c r="CC22" s="886"/>
      <c r="CD22" s="886"/>
      <c r="CE22" s="886">
        <v>0</v>
      </c>
      <c r="CF22" s="886"/>
      <c r="CG22" s="886"/>
      <c r="CH22" s="886"/>
      <c r="CI22" s="886"/>
      <c r="CJ22" s="886"/>
      <c r="CK22" s="886"/>
      <c r="CL22" s="886"/>
      <c r="CM22" s="886"/>
      <c r="CN22" s="886">
        <v>0</v>
      </c>
      <c r="CO22" s="886"/>
      <c r="CP22" s="886"/>
      <c r="CQ22" s="886"/>
      <c r="CR22" s="886"/>
      <c r="CS22" s="886"/>
      <c r="CT22" s="886"/>
      <c r="CU22" s="886"/>
      <c r="CV22" s="884">
        <f t="shared" si="1"/>
        <v>0</v>
      </c>
      <c r="CW22" s="884"/>
      <c r="CX22" s="884"/>
      <c r="CY22" s="884"/>
      <c r="CZ22" s="884"/>
      <c r="DA22" s="884"/>
      <c r="DB22" s="884"/>
      <c r="DC22" s="884"/>
      <c r="DD22" s="884"/>
      <c r="DE22" s="885"/>
    </row>
    <row r="23" spans="1:125" s="3" customFormat="1" ht="23.25" customHeight="1" x14ac:dyDescent="0.2">
      <c r="A23" s="898"/>
      <c r="B23" s="899"/>
      <c r="C23" s="899"/>
      <c r="D23" s="899"/>
      <c r="E23" s="899"/>
      <c r="F23" s="899"/>
      <c r="G23" s="899"/>
      <c r="H23" s="899"/>
      <c r="I23" s="899"/>
      <c r="J23" s="899"/>
      <c r="K23" s="899"/>
      <c r="L23" s="899"/>
      <c r="M23" s="899"/>
      <c r="N23" s="899"/>
      <c r="O23" s="899"/>
      <c r="P23" s="900"/>
      <c r="Q23" s="900"/>
      <c r="R23" s="900"/>
      <c r="S23" s="900"/>
      <c r="T23" s="900"/>
      <c r="U23" s="900"/>
      <c r="V23" s="900"/>
      <c r="W23" s="900"/>
      <c r="X23" s="900"/>
      <c r="Y23" s="900"/>
      <c r="Z23" s="900"/>
      <c r="AA23" s="900"/>
      <c r="AB23" s="900"/>
      <c r="AC23" s="900"/>
      <c r="AD23" s="901"/>
      <c r="AE23" s="901"/>
      <c r="AF23" s="901"/>
      <c r="AG23" s="902"/>
      <c r="AH23" s="902"/>
      <c r="AI23" s="902"/>
      <c r="AJ23" s="902"/>
      <c r="AK23" s="906">
        <v>0</v>
      </c>
      <c r="AL23" s="907"/>
      <c r="AM23" s="907"/>
      <c r="AN23" s="907"/>
      <c r="AO23" s="907"/>
      <c r="AP23" s="908"/>
      <c r="AQ23" s="884">
        <f t="shared" si="2"/>
        <v>0</v>
      </c>
      <c r="AR23" s="884"/>
      <c r="AS23" s="884"/>
      <c r="AT23" s="884"/>
      <c r="AU23" s="884"/>
      <c r="AV23" s="884"/>
      <c r="AW23" s="884"/>
      <c r="AX23" s="884"/>
      <c r="AY23" s="895">
        <v>0</v>
      </c>
      <c r="AZ23" s="896"/>
      <c r="BA23" s="896"/>
      <c r="BB23" s="896"/>
      <c r="BC23" s="896"/>
      <c r="BD23" s="896"/>
      <c r="BE23" s="896"/>
      <c r="BF23" s="897"/>
      <c r="BG23" s="886">
        <v>0</v>
      </c>
      <c r="BH23" s="886"/>
      <c r="BI23" s="886"/>
      <c r="BJ23" s="886"/>
      <c r="BK23" s="886"/>
      <c r="BL23" s="886"/>
      <c r="BM23" s="886"/>
      <c r="BN23" s="886"/>
      <c r="BO23" s="895">
        <f t="shared" si="0"/>
        <v>0</v>
      </c>
      <c r="BP23" s="896"/>
      <c r="BQ23" s="896"/>
      <c r="BR23" s="896"/>
      <c r="BS23" s="896"/>
      <c r="BT23" s="896"/>
      <c r="BU23" s="896"/>
      <c r="BV23" s="897"/>
      <c r="BW23" s="886">
        <v>0</v>
      </c>
      <c r="BX23" s="886"/>
      <c r="BY23" s="886"/>
      <c r="BZ23" s="886"/>
      <c r="CA23" s="886"/>
      <c r="CB23" s="886"/>
      <c r="CC23" s="886"/>
      <c r="CD23" s="886"/>
      <c r="CE23" s="886">
        <v>0</v>
      </c>
      <c r="CF23" s="886"/>
      <c r="CG23" s="886"/>
      <c r="CH23" s="886"/>
      <c r="CI23" s="886"/>
      <c r="CJ23" s="886"/>
      <c r="CK23" s="886"/>
      <c r="CL23" s="886"/>
      <c r="CM23" s="886"/>
      <c r="CN23" s="886">
        <v>0</v>
      </c>
      <c r="CO23" s="886"/>
      <c r="CP23" s="886"/>
      <c r="CQ23" s="886"/>
      <c r="CR23" s="886"/>
      <c r="CS23" s="886"/>
      <c r="CT23" s="886"/>
      <c r="CU23" s="886"/>
      <c r="CV23" s="884">
        <f t="shared" si="1"/>
        <v>0</v>
      </c>
      <c r="CW23" s="884"/>
      <c r="CX23" s="884"/>
      <c r="CY23" s="884"/>
      <c r="CZ23" s="884"/>
      <c r="DA23" s="884"/>
      <c r="DB23" s="884"/>
      <c r="DC23" s="884"/>
      <c r="DD23" s="884"/>
      <c r="DE23" s="885"/>
    </row>
    <row r="24" spans="1:125" s="3" customFormat="1" ht="23.25" customHeight="1" x14ac:dyDescent="0.2">
      <c r="A24" s="898"/>
      <c r="B24" s="899"/>
      <c r="C24" s="899"/>
      <c r="D24" s="899"/>
      <c r="E24" s="899"/>
      <c r="F24" s="899"/>
      <c r="G24" s="899"/>
      <c r="H24" s="899"/>
      <c r="I24" s="899"/>
      <c r="J24" s="899"/>
      <c r="K24" s="899"/>
      <c r="L24" s="899"/>
      <c r="M24" s="899"/>
      <c r="N24" s="899"/>
      <c r="O24" s="899"/>
      <c r="P24" s="900"/>
      <c r="Q24" s="900"/>
      <c r="R24" s="900"/>
      <c r="S24" s="900"/>
      <c r="T24" s="900"/>
      <c r="U24" s="900"/>
      <c r="V24" s="900"/>
      <c r="W24" s="900"/>
      <c r="X24" s="900"/>
      <c r="Y24" s="900"/>
      <c r="Z24" s="900"/>
      <c r="AA24" s="900"/>
      <c r="AB24" s="900"/>
      <c r="AC24" s="900"/>
      <c r="AD24" s="901"/>
      <c r="AE24" s="901"/>
      <c r="AF24" s="901"/>
      <c r="AG24" s="902"/>
      <c r="AH24" s="902"/>
      <c r="AI24" s="902"/>
      <c r="AJ24" s="902"/>
      <c r="AK24" s="906">
        <v>0</v>
      </c>
      <c r="AL24" s="907"/>
      <c r="AM24" s="907"/>
      <c r="AN24" s="907"/>
      <c r="AO24" s="907"/>
      <c r="AP24" s="908"/>
      <c r="AQ24" s="884">
        <f t="shared" si="2"/>
        <v>0</v>
      </c>
      <c r="AR24" s="884"/>
      <c r="AS24" s="884"/>
      <c r="AT24" s="884"/>
      <c r="AU24" s="884"/>
      <c r="AV24" s="884"/>
      <c r="AW24" s="884"/>
      <c r="AX24" s="884"/>
      <c r="AY24" s="895">
        <v>0</v>
      </c>
      <c r="AZ24" s="896"/>
      <c r="BA24" s="896"/>
      <c r="BB24" s="896"/>
      <c r="BC24" s="896"/>
      <c r="BD24" s="896"/>
      <c r="BE24" s="896"/>
      <c r="BF24" s="897"/>
      <c r="BG24" s="886">
        <v>0</v>
      </c>
      <c r="BH24" s="886"/>
      <c r="BI24" s="886"/>
      <c r="BJ24" s="886"/>
      <c r="BK24" s="886"/>
      <c r="BL24" s="886"/>
      <c r="BM24" s="886"/>
      <c r="BN24" s="886"/>
      <c r="BO24" s="895">
        <f t="shared" si="0"/>
        <v>0</v>
      </c>
      <c r="BP24" s="896"/>
      <c r="BQ24" s="896"/>
      <c r="BR24" s="896"/>
      <c r="BS24" s="896"/>
      <c r="BT24" s="896"/>
      <c r="BU24" s="896"/>
      <c r="BV24" s="897"/>
      <c r="BW24" s="886">
        <v>0</v>
      </c>
      <c r="BX24" s="886"/>
      <c r="BY24" s="886"/>
      <c r="BZ24" s="886"/>
      <c r="CA24" s="886"/>
      <c r="CB24" s="886"/>
      <c r="CC24" s="886"/>
      <c r="CD24" s="886"/>
      <c r="CE24" s="886">
        <v>0</v>
      </c>
      <c r="CF24" s="886"/>
      <c r="CG24" s="886"/>
      <c r="CH24" s="886"/>
      <c r="CI24" s="886"/>
      <c r="CJ24" s="886"/>
      <c r="CK24" s="886"/>
      <c r="CL24" s="886"/>
      <c r="CM24" s="886"/>
      <c r="CN24" s="886">
        <v>0</v>
      </c>
      <c r="CO24" s="886"/>
      <c r="CP24" s="886"/>
      <c r="CQ24" s="886"/>
      <c r="CR24" s="886"/>
      <c r="CS24" s="886"/>
      <c r="CT24" s="886"/>
      <c r="CU24" s="886"/>
      <c r="CV24" s="884">
        <f t="shared" si="1"/>
        <v>0</v>
      </c>
      <c r="CW24" s="884"/>
      <c r="CX24" s="884"/>
      <c r="CY24" s="884"/>
      <c r="CZ24" s="884"/>
      <c r="DA24" s="884"/>
      <c r="DB24" s="884"/>
      <c r="DC24" s="884"/>
      <c r="DD24" s="884"/>
      <c r="DE24" s="885"/>
      <c r="DU24" s="81"/>
    </row>
    <row r="25" spans="1:125" s="3" customFormat="1" ht="23.25" customHeight="1" x14ac:dyDescent="0.2">
      <c r="A25" s="898"/>
      <c r="B25" s="899"/>
      <c r="C25" s="899"/>
      <c r="D25" s="899"/>
      <c r="E25" s="899"/>
      <c r="F25" s="899"/>
      <c r="G25" s="899"/>
      <c r="H25" s="899"/>
      <c r="I25" s="899"/>
      <c r="J25" s="899"/>
      <c r="K25" s="899"/>
      <c r="L25" s="899"/>
      <c r="M25" s="899"/>
      <c r="N25" s="899"/>
      <c r="O25" s="899"/>
      <c r="P25" s="900"/>
      <c r="Q25" s="900"/>
      <c r="R25" s="900"/>
      <c r="S25" s="900"/>
      <c r="T25" s="900"/>
      <c r="U25" s="900"/>
      <c r="V25" s="900"/>
      <c r="W25" s="900"/>
      <c r="X25" s="900"/>
      <c r="Y25" s="900"/>
      <c r="Z25" s="900"/>
      <c r="AA25" s="900"/>
      <c r="AB25" s="900"/>
      <c r="AC25" s="900"/>
      <c r="AD25" s="901"/>
      <c r="AE25" s="901"/>
      <c r="AF25" s="901"/>
      <c r="AG25" s="902"/>
      <c r="AH25" s="902"/>
      <c r="AI25" s="902"/>
      <c r="AJ25" s="902"/>
      <c r="AK25" s="906">
        <v>0</v>
      </c>
      <c r="AL25" s="907"/>
      <c r="AM25" s="907"/>
      <c r="AN25" s="907"/>
      <c r="AO25" s="907"/>
      <c r="AP25" s="908"/>
      <c r="AQ25" s="884">
        <f t="shared" si="2"/>
        <v>0</v>
      </c>
      <c r="AR25" s="884"/>
      <c r="AS25" s="884"/>
      <c r="AT25" s="884"/>
      <c r="AU25" s="884"/>
      <c r="AV25" s="884"/>
      <c r="AW25" s="884"/>
      <c r="AX25" s="884"/>
      <c r="AY25" s="895">
        <v>0</v>
      </c>
      <c r="AZ25" s="896"/>
      <c r="BA25" s="896"/>
      <c r="BB25" s="896"/>
      <c r="BC25" s="896"/>
      <c r="BD25" s="896"/>
      <c r="BE25" s="896"/>
      <c r="BF25" s="897"/>
      <c r="BG25" s="886">
        <v>0</v>
      </c>
      <c r="BH25" s="886"/>
      <c r="BI25" s="886"/>
      <c r="BJ25" s="886"/>
      <c r="BK25" s="886"/>
      <c r="BL25" s="886"/>
      <c r="BM25" s="886"/>
      <c r="BN25" s="886"/>
      <c r="BO25" s="895">
        <f t="shared" si="0"/>
        <v>0</v>
      </c>
      <c r="BP25" s="896"/>
      <c r="BQ25" s="896"/>
      <c r="BR25" s="896"/>
      <c r="BS25" s="896"/>
      <c r="BT25" s="896"/>
      <c r="BU25" s="896"/>
      <c r="BV25" s="897"/>
      <c r="BW25" s="886">
        <v>0</v>
      </c>
      <c r="BX25" s="886"/>
      <c r="BY25" s="886"/>
      <c r="BZ25" s="886"/>
      <c r="CA25" s="886"/>
      <c r="CB25" s="886"/>
      <c r="CC25" s="886"/>
      <c r="CD25" s="886"/>
      <c r="CE25" s="886">
        <v>0</v>
      </c>
      <c r="CF25" s="886"/>
      <c r="CG25" s="886"/>
      <c r="CH25" s="886"/>
      <c r="CI25" s="886"/>
      <c r="CJ25" s="886"/>
      <c r="CK25" s="886"/>
      <c r="CL25" s="886"/>
      <c r="CM25" s="886"/>
      <c r="CN25" s="886">
        <v>0</v>
      </c>
      <c r="CO25" s="886"/>
      <c r="CP25" s="886"/>
      <c r="CQ25" s="886"/>
      <c r="CR25" s="886"/>
      <c r="CS25" s="886"/>
      <c r="CT25" s="886"/>
      <c r="CU25" s="886"/>
      <c r="CV25" s="884">
        <f t="shared" si="1"/>
        <v>0</v>
      </c>
      <c r="CW25" s="884"/>
      <c r="CX25" s="884"/>
      <c r="CY25" s="884"/>
      <c r="CZ25" s="884"/>
      <c r="DA25" s="884"/>
      <c r="DB25" s="884"/>
      <c r="DC25" s="884"/>
      <c r="DD25" s="884"/>
      <c r="DE25" s="885"/>
    </row>
    <row r="26" spans="1:125" s="3" customFormat="1" ht="23.25" customHeight="1" x14ac:dyDescent="0.2">
      <c r="A26" s="898"/>
      <c r="B26" s="899"/>
      <c r="C26" s="899"/>
      <c r="D26" s="899"/>
      <c r="E26" s="899"/>
      <c r="F26" s="899"/>
      <c r="G26" s="899"/>
      <c r="H26" s="899"/>
      <c r="I26" s="899"/>
      <c r="J26" s="899"/>
      <c r="K26" s="899"/>
      <c r="L26" s="899"/>
      <c r="M26" s="899"/>
      <c r="N26" s="899"/>
      <c r="O26" s="899"/>
      <c r="P26" s="900"/>
      <c r="Q26" s="900"/>
      <c r="R26" s="900"/>
      <c r="S26" s="900"/>
      <c r="T26" s="900"/>
      <c r="U26" s="900"/>
      <c r="V26" s="900"/>
      <c r="W26" s="900"/>
      <c r="X26" s="900"/>
      <c r="Y26" s="900"/>
      <c r="Z26" s="900"/>
      <c r="AA26" s="900"/>
      <c r="AB26" s="900"/>
      <c r="AC26" s="900"/>
      <c r="AD26" s="901"/>
      <c r="AE26" s="901"/>
      <c r="AF26" s="901"/>
      <c r="AG26" s="902"/>
      <c r="AH26" s="902"/>
      <c r="AI26" s="902"/>
      <c r="AJ26" s="902"/>
      <c r="AK26" s="906">
        <v>0</v>
      </c>
      <c r="AL26" s="907"/>
      <c r="AM26" s="907"/>
      <c r="AN26" s="907"/>
      <c r="AO26" s="907"/>
      <c r="AP26" s="908"/>
      <c r="AQ26" s="884">
        <f t="shared" si="2"/>
        <v>0</v>
      </c>
      <c r="AR26" s="884"/>
      <c r="AS26" s="884"/>
      <c r="AT26" s="884"/>
      <c r="AU26" s="884"/>
      <c r="AV26" s="884"/>
      <c r="AW26" s="884"/>
      <c r="AX26" s="884"/>
      <c r="AY26" s="895">
        <v>0</v>
      </c>
      <c r="AZ26" s="896"/>
      <c r="BA26" s="896"/>
      <c r="BB26" s="896"/>
      <c r="BC26" s="896"/>
      <c r="BD26" s="896"/>
      <c r="BE26" s="896"/>
      <c r="BF26" s="897"/>
      <c r="BG26" s="886">
        <v>0</v>
      </c>
      <c r="BH26" s="886"/>
      <c r="BI26" s="886"/>
      <c r="BJ26" s="886"/>
      <c r="BK26" s="886"/>
      <c r="BL26" s="886"/>
      <c r="BM26" s="886"/>
      <c r="BN26" s="886"/>
      <c r="BO26" s="895">
        <f t="shared" si="0"/>
        <v>0</v>
      </c>
      <c r="BP26" s="896"/>
      <c r="BQ26" s="896"/>
      <c r="BR26" s="896"/>
      <c r="BS26" s="896"/>
      <c r="BT26" s="896"/>
      <c r="BU26" s="896"/>
      <c r="BV26" s="897"/>
      <c r="BW26" s="886">
        <v>0</v>
      </c>
      <c r="BX26" s="886"/>
      <c r="BY26" s="886"/>
      <c r="BZ26" s="886"/>
      <c r="CA26" s="886"/>
      <c r="CB26" s="886"/>
      <c r="CC26" s="886"/>
      <c r="CD26" s="886"/>
      <c r="CE26" s="886">
        <v>0</v>
      </c>
      <c r="CF26" s="886"/>
      <c r="CG26" s="886"/>
      <c r="CH26" s="886"/>
      <c r="CI26" s="886"/>
      <c r="CJ26" s="886"/>
      <c r="CK26" s="886"/>
      <c r="CL26" s="886"/>
      <c r="CM26" s="886"/>
      <c r="CN26" s="886">
        <v>0</v>
      </c>
      <c r="CO26" s="886"/>
      <c r="CP26" s="886"/>
      <c r="CQ26" s="886"/>
      <c r="CR26" s="886"/>
      <c r="CS26" s="886"/>
      <c r="CT26" s="886"/>
      <c r="CU26" s="886"/>
      <c r="CV26" s="884">
        <f t="shared" si="1"/>
        <v>0</v>
      </c>
      <c r="CW26" s="884"/>
      <c r="CX26" s="884"/>
      <c r="CY26" s="884"/>
      <c r="CZ26" s="884"/>
      <c r="DA26" s="884"/>
      <c r="DB26" s="884"/>
      <c r="DC26" s="884"/>
      <c r="DD26" s="884"/>
      <c r="DE26" s="885"/>
    </row>
    <row r="27" spans="1:125" s="3" customFormat="1" ht="23.25" customHeight="1" x14ac:dyDescent="0.2">
      <c r="A27" s="898"/>
      <c r="B27" s="899"/>
      <c r="C27" s="899"/>
      <c r="D27" s="899"/>
      <c r="E27" s="899"/>
      <c r="F27" s="899"/>
      <c r="G27" s="899"/>
      <c r="H27" s="899"/>
      <c r="I27" s="899"/>
      <c r="J27" s="899"/>
      <c r="K27" s="899"/>
      <c r="L27" s="899"/>
      <c r="M27" s="899"/>
      <c r="N27" s="899"/>
      <c r="O27" s="899"/>
      <c r="P27" s="900"/>
      <c r="Q27" s="900"/>
      <c r="R27" s="900"/>
      <c r="S27" s="900"/>
      <c r="T27" s="900"/>
      <c r="U27" s="900"/>
      <c r="V27" s="900"/>
      <c r="W27" s="900"/>
      <c r="X27" s="900"/>
      <c r="Y27" s="900"/>
      <c r="Z27" s="900"/>
      <c r="AA27" s="900"/>
      <c r="AB27" s="900"/>
      <c r="AC27" s="900"/>
      <c r="AD27" s="901"/>
      <c r="AE27" s="901"/>
      <c r="AF27" s="901"/>
      <c r="AG27" s="902"/>
      <c r="AH27" s="902"/>
      <c r="AI27" s="902"/>
      <c r="AJ27" s="902"/>
      <c r="AK27" s="906">
        <v>0</v>
      </c>
      <c r="AL27" s="907"/>
      <c r="AM27" s="907"/>
      <c r="AN27" s="907"/>
      <c r="AO27" s="907"/>
      <c r="AP27" s="908"/>
      <c r="AQ27" s="884">
        <f t="shared" si="2"/>
        <v>0</v>
      </c>
      <c r="AR27" s="884"/>
      <c r="AS27" s="884"/>
      <c r="AT27" s="884"/>
      <c r="AU27" s="884"/>
      <c r="AV27" s="884"/>
      <c r="AW27" s="884"/>
      <c r="AX27" s="884"/>
      <c r="AY27" s="895">
        <v>0</v>
      </c>
      <c r="AZ27" s="896"/>
      <c r="BA27" s="896"/>
      <c r="BB27" s="896"/>
      <c r="BC27" s="896"/>
      <c r="BD27" s="896"/>
      <c r="BE27" s="896"/>
      <c r="BF27" s="897"/>
      <c r="BG27" s="886">
        <v>0</v>
      </c>
      <c r="BH27" s="886"/>
      <c r="BI27" s="886"/>
      <c r="BJ27" s="886"/>
      <c r="BK27" s="886"/>
      <c r="BL27" s="886"/>
      <c r="BM27" s="886"/>
      <c r="BN27" s="886"/>
      <c r="BO27" s="895">
        <f t="shared" si="0"/>
        <v>0</v>
      </c>
      <c r="BP27" s="896"/>
      <c r="BQ27" s="896"/>
      <c r="BR27" s="896"/>
      <c r="BS27" s="896"/>
      <c r="BT27" s="896"/>
      <c r="BU27" s="896"/>
      <c r="BV27" s="897"/>
      <c r="BW27" s="886">
        <v>0</v>
      </c>
      <c r="BX27" s="886"/>
      <c r="BY27" s="886"/>
      <c r="BZ27" s="886"/>
      <c r="CA27" s="886"/>
      <c r="CB27" s="886"/>
      <c r="CC27" s="886"/>
      <c r="CD27" s="886"/>
      <c r="CE27" s="886">
        <v>0</v>
      </c>
      <c r="CF27" s="886"/>
      <c r="CG27" s="886"/>
      <c r="CH27" s="886"/>
      <c r="CI27" s="886"/>
      <c r="CJ27" s="886"/>
      <c r="CK27" s="886"/>
      <c r="CL27" s="886"/>
      <c r="CM27" s="886"/>
      <c r="CN27" s="886">
        <v>0</v>
      </c>
      <c r="CO27" s="886"/>
      <c r="CP27" s="886"/>
      <c r="CQ27" s="886"/>
      <c r="CR27" s="886"/>
      <c r="CS27" s="886"/>
      <c r="CT27" s="886"/>
      <c r="CU27" s="886"/>
      <c r="CV27" s="884">
        <f t="shared" si="1"/>
        <v>0</v>
      </c>
      <c r="CW27" s="884"/>
      <c r="CX27" s="884"/>
      <c r="CY27" s="884"/>
      <c r="CZ27" s="884"/>
      <c r="DA27" s="884"/>
      <c r="DB27" s="884"/>
      <c r="DC27" s="884"/>
      <c r="DD27" s="884"/>
      <c r="DE27" s="885"/>
    </row>
    <row r="28" spans="1:125" s="3" customFormat="1" ht="23.25" customHeight="1" x14ac:dyDescent="0.2">
      <c r="A28" s="898"/>
      <c r="B28" s="899"/>
      <c r="C28" s="899"/>
      <c r="D28" s="899"/>
      <c r="E28" s="899"/>
      <c r="F28" s="899"/>
      <c r="G28" s="899"/>
      <c r="H28" s="899"/>
      <c r="I28" s="899"/>
      <c r="J28" s="899"/>
      <c r="K28" s="899"/>
      <c r="L28" s="899"/>
      <c r="M28" s="899"/>
      <c r="N28" s="899"/>
      <c r="O28" s="899"/>
      <c r="P28" s="900"/>
      <c r="Q28" s="900"/>
      <c r="R28" s="900"/>
      <c r="S28" s="900"/>
      <c r="T28" s="900"/>
      <c r="U28" s="900"/>
      <c r="V28" s="900"/>
      <c r="W28" s="900"/>
      <c r="X28" s="900"/>
      <c r="Y28" s="900"/>
      <c r="Z28" s="900"/>
      <c r="AA28" s="900"/>
      <c r="AB28" s="900"/>
      <c r="AC28" s="900"/>
      <c r="AD28" s="901"/>
      <c r="AE28" s="901"/>
      <c r="AF28" s="901"/>
      <c r="AG28" s="902"/>
      <c r="AH28" s="902"/>
      <c r="AI28" s="902"/>
      <c r="AJ28" s="902"/>
      <c r="AK28" s="906">
        <v>0</v>
      </c>
      <c r="AL28" s="907"/>
      <c r="AM28" s="907"/>
      <c r="AN28" s="907"/>
      <c r="AO28" s="907"/>
      <c r="AP28" s="908"/>
      <c r="AQ28" s="884">
        <f t="shared" si="2"/>
        <v>0</v>
      </c>
      <c r="AR28" s="884"/>
      <c r="AS28" s="884"/>
      <c r="AT28" s="884"/>
      <c r="AU28" s="884"/>
      <c r="AV28" s="884"/>
      <c r="AW28" s="884"/>
      <c r="AX28" s="884"/>
      <c r="AY28" s="895">
        <v>0</v>
      </c>
      <c r="AZ28" s="896"/>
      <c r="BA28" s="896"/>
      <c r="BB28" s="896"/>
      <c r="BC28" s="896"/>
      <c r="BD28" s="896"/>
      <c r="BE28" s="896"/>
      <c r="BF28" s="897"/>
      <c r="BG28" s="886">
        <v>0</v>
      </c>
      <c r="BH28" s="886"/>
      <c r="BI28" s="886"/>
      <c r="BJ28" s="886"/>
      <c r="BK28" s="886"/>
      <c r="BL28" s="886"/>
      <c r="BM28" s="886"/>
      <c r="BN28" s="886"/>
      <c r="BO28" s="895">
        <f t="shared" si="0"/>
        <v>0</v>
      </c>
      <c r="BP28" s="896"/>
      <c r="BQ28" s="896"/>
      <c r="BR28" s="896"/>
      <c r="BS28" s="896"/>
      <c r="BT28" s="896"/>
      <c r="BU28" s="896"/>
      <c r="BV28" s="897"/>
      <c r="BW28" s="886">
        <v>0</v>
      </c>
      <c r="BX28" s="886"/>
      <c r="BY28" s="886"/>
      <c r="BZ28" s="886"/>
      <c r="CA28" s="886"/>
      <c r="CB28" s="886"/>
      <c r="CC28" s="886"/>
      <c r="CD28" s="886"/>
      <c r="CE28" s="886">
        <v>0</v>
      </c>
      <c r="CF28" s="886"/>
      <c r="CG28" s="886"/>
      <c r="CH28" s="886"/>
      <c r="CI28" s="886"/>
      <c r="CJ28" s="886"/>
      <c r="CK28" s="886"/>
      <c r="CL28" s="886"/>
      <c r="CM28" s="886"/>
      <c r="CN28" s="886">
        <v>0</v>
      </c>
      <c r="CO28" s="886"/>
      <c r="CP28" s="886"/>
      <c r="CQ28" s="886"/>
      <c r="CR28" s="886"/>
      <c r="CS28" s="886"/>
      <c r="CT28" s="886"/>
      <c r="CU28" s="886"/>
      <c r="CV28" s="884">
        <f t="shared" si="1"/>
        <v>0</v>
      </c>
      <c r="CW28" s="884"/>
      <c r="CX28" s="884"/>
      <c r="CY28" s="884"/>
      <c r="CZ28" s="884"/>
      <c r="DA28" s="884"/>
      <c r="DB28" s="884"/>
      <c r="DC28" s="884"/>
      <c r="DD28" s="884"/>
      <c r="DE28" s="885"/>
    </row>
    <row r="29" spans="1:125" s="3" customFormat="1" ht="23.25" customHeight="1" x14ac:dyDescent="0.2">
      <c r="A29" s="898"/>
      <c r="B29" s="899"/>
      <c r="C29" s="899"/>
      <c r="D29" s="899"/>
      <c r="E29" s="899"/>
      <c r="F29" s="899"/>
      <c r="G29" s="899"/>
      <c r="H29" s="899"/>
      <c r="I29" s="899"/>
      <c r="J29" s="899"/>
      <c r="K29" s="899"/>
      <c r="L29" s="899"/>
      <c r="M29" s="899"/>
      <c r="N29" s="899"/>
      <c r="O29" s="899"/>
      <c r="P29" s="900"/>
      <c r="Q29" s="900"/>
      <c r="R29" s="900"/>
      <c r="S29" s="900"/>
      <c r="T29" s="900"/>
      <c r="U29" s="900"/>
      <c r="V29" s="900"/>
      <c r="W29" s="900"/>
      <c r="X29" s="900"/>
      <c r="Y29" s="900"/>
      <c r="Z29" s="900"/>
      <c r="AA29" s="900"/>
      <c r="AB29" s="900"/>
      <c r="AC29" s="900"/>
      <c r="AD29" s="901"/>
      <c r="AE29" s="901"/>
      <c r="AF29" s="901"/>
      <c r="AG29" s="902"/>
      <c r="AH29" s="902"/>
      <c r="AI29" s="902"/>
      <c r="AJ29" s="902"/>
      <c r="AK29" s="906">
        <v>0</v>
      </c>
      <c r="AL29" s="907"/>
      <c r="AM29" s="907"/>
      <c r="AN29" s="907"/>
      <c r="AO29" s="907"/>
      <c r="AP29" s="908"/>
      <c r="AQ29" s="884">
        <f t="shared" si="2"/>
        <v>0</v>
      </c>
      <c r="AR29" s="884"/>
      <c r="AS29" s="884"/>
      <c r="AT29" s="884"/>
      <c r="AU29" s="884"/>
      <c r="AV29" s="884"/>
      <c r="AW29" s="884"/>
      <c r="AX29" s="884"/>
      <c r="AY29" s="895">
        <v>0</v>
      </c>
      <c r="AZ29" s="896"/>
      <c r="BA29" s="896"/>
      <c r="BB29" s="896"/>
      <c r="BC29" s="896"/>
      <c r="BD29" s="896"/>
      <c r="BE29" s="896"/>
      <c r="BF29" s="897"/>
      <c r="BG29" s="886">
        <v>0</v>
      </c>
      <c r="BH29" s="886"/>
      <c r="BI29" s="886"/>
      <c r="BJ29" s="886"/>
      <c r="BK29" s="886"/>
      <c r="BL29" s="886"/>
      <c r="BM29" s="886"/>
      <c r="BN29" s="886"/>
      <c r="BO29" s="895">
        <f t="shared" si="0"/>
        <v>0</v>
      </c>
      <c r="BP29" s="896"/>
      <c r="BQ29" s="896"/>
      <c r="BR29" s="896"/>
      <c r="BS29" s="896"/>
      <c r="BT29" s="896"/>
      <c r="BU29" s="896"/>
      <c r="BV29" s="897"/>
      <c r="BW29" s="886">
        <v>0</v>
      </c>
      <c r="BX29" s="886"/>
      <c r="BY29" s="886"/>
      <c r="BZ29" s="886"/>
      <c r="CA29" s="886"/>
      <c r="CB29" s="886"/>
      <c r="CC29" s="886"/>
      <c r="CD29" s="886"/>
      <c r="CE29" s="886">
        <v>0</v>
      </c>
      <c r="CF29" s="886"/>
      <c r="CG29" s="886"/>
      <c r="CH29" s="886"/>
      <c r="CI29" s="886"/>
      <c r="CJ29" s="886"/>
      <c r="CK29" s="886"/>
      <c r="CL29" s="886"/>
      <c r="CM29" s="886"/>
      <c r="CN29" s="886">
        <v>0</v>
      </c>
      <c r="CO29" s="886"/>
      <c r="CP29" s="886"/>
      <c r="CQ29" s="886"/>
      <c r="CR29" s="886"/>
      <c r="CS29" s="886"/>
      <c r="CT29" s="886"/>
      <c r="CU29" s="886"/>
      <c r="CV29" s="884">
        <f t="shared" si="1"/>
        <v>0</v>
      </c>
      <c r="CW29" s="884"/>
      <c r="CX29" s="884"/>
      <c r="CY29" s="884"/>
      <c r="CZ29" s="884"/>
      <c r="DA29" s="884"/>
      <c r="DB29" s="884"/>
      <c r="DC29" s="884"/>
      <c r="DD29" s="884"/>
      <c r="DE29" s="885"/>
    </row>
    <row r="30" spans="1:125" s="3" customFormat="1" ht="23.25" customHeight="1" x14ac:dyDescent="0.2">
      <c r="A30" s="912"/>
      <c r="B30" s="913"/>
      <c r="C30" s="913"/>
      <c r="D30" s="913"/>
      <c r="E30" s="913"/>
      <c r="F30" s="913"/>
      <c r="G30" s="913"/>
      <c r="H30" s="913"/>
      <c r="I30" s="913"/>
      <c r="J30" s="913"/>
      <c r="K30" s="913"/>
      <c r="L30" s="913"/>
      <c r="M30" s="913"/>
      <c r="N30" s="913"/>
      <c r="O30" s="914"/>
      <c r="P30" s="900"/>
      <c r="Q30" s="900"/>
      <c r="R30" s="900"/>
      <c r="S30" s="900"/>
      <c r="T30" s="900"/>
      <c r="U30" s="900"/>
      <c r="V30" s="900"/>
      <c r="W30" s="900"/>
      <c r="X30" s="900"/>
      <c r="Y30" s="900"/>
      <c r="Z30" s="900"/>
      <c r="AA30" s="900"/>
      <c r="AB30" s="900"/>
      <c r="AC30" s="900"/>
      <c r="AD30" s="901"/>
      <c r="AE30" s="901"/>
      <c r="AF30" s="901"/>
      <c r="AG30" s="902"/>
      <c r="AH30" s="902"/>
      <c r="AI30" s="902"/>
      <c r="AJ30" s="902"/>
      <c r="AK30" s="906">
        <v>0</v>
      </c>
      <c r="AL30" s="907"/>
      <c r="AM30" s="907"/>
      <c r="AN30" s="907"/>
      <c r="AO30" s="907"/>
      <c r="AP30" s="908"/>
      <c r="AQ30" s="884">
        <f t="shared" si="2"/>
        <v>0</v>
      </c>
      <c r="AR30" s="884"/>
      <c r="AS30" s="884"/>
      <c r="AT30" s="884"/>
      <c r="AU30" s="884"/>
      <c r="AV30" s="884"/>
      <c r="AW30" s="884"/>
      <c r="AX30" s="884"/>
      <c r="AY30" s="895">
        <v>0</v>
      </c>
      <c r="AZ30" s="896"/>
      <c r="BA30" s="896"/>
      <c r="BB30" s="896"/>
      <c r="BC30" s="896"/>
      <c r="BD30" s="896"/>
      <c r="BE30" s="896"/>
      <c r="BF30" s="897"/>
      <c r="BG30" s="886">
        <v>0</v>
      </c>
      <c r="BH30" s="886"/>
      <c r="BI30" s="886"/>
      <c r="BJ30" s="886"/>
      <c r="BK30" s="886"/>
      <c r="BL30" s="886"/>
      <c r="BM30" s="886"/>
      <c r="BN30" s="886"/>
      <c r="BO30" s="895">
        <f t="shared" si="0"/>
        <v>0</v>
      </c>
      <c r="BP30" s="896"/>
      <c r="BQ30" s="896"/>
      <c r="BR30" s="896"/>
      <c r="BS30" s="896"/>
      <c r="BT30" s="896"/>
      <c r="BU30" s="896"/>
      <c r="BV30" s="897"/>
      <c r="BW30" s="886">
        <v>0</v>
      </c>
      <c r="BX30" s="886"/>
      <c r="BY30" s="886"/>
      <c r="BZ30" s="886"/>
      <c r="CA30" s="886"/>
      <c r="CB30" s="886"/>
      <c r="CC30" s="886"/>
      <c r="CD30" s="886"/>
      <c r="CE30" s="886">
        <v>0</v>
      </c>
      <c r="CF30" s="886"/>
      <c r="CG30" s="886"/>
      <c r="CH30" s="886"/>
      <c r="CI30" s="886"/>
      <c r="CJ30" s="886"/>
      <c r="CK30" s="886"/>
      <c r="CL30" s="886"/>
      <c r="CM30" s="886"/>
      <c r="CN30" s="886">
        <v>0</v>
      </c>
      <c r="CO30" s="886"/>
      <c r="CP30" s="886"/>
      <c r="CQ30" s="886"/>
      <c r="CR30" s="886"/>
      <c r="CS30" s="886"/>
      <c r="CT30" s="886"/>
      <c r="CU30" s="886"/>
      <c r="CV30" s="884">
        <f t="shared" si="1"/>
        <v>0</v>
      </c>
      <c r="CW30" s="884"/>
      <c r="CX30" s="884"/>
      <c r="CY30" s="884"/>
      <c r="CZ30" s="884"/>
      <c r="DA30" s="884"/>
      <c r="DB30" s="884"/>
      <c r="DC30" s="884"/>
      <c r="DD30" s="884"/>
      <c r="DE30" s="885"/>
      <c r="DS30" s="81"/>
    </row>
    <row r="31" spans="1:125" s="3" customFormat="1" ht="23.25" customHeight="1" x14ac:dyDescent="0.2">
      <c r="A31" s="912"/>
      <c r="B31" s="913"/>
      <c r="C31" s="913"/>
      <c r="D31" s="913"/>
      <c r="E31" s="913"/>
      <c r="F31" s="913"/>
      <c r="G31" s="913"/>
      <c r="H31" s="913"/>
      <c r="I31" s="913"/>
      <c r="J31" s="913"/>
      <c r="K31" s="913"/>
      <c r="L31" s="913"/>
      <c r="M31" s="913"/>
      <c r="N31" s="913"/>
      <c r="O31" s="914"/>
      <c r="P31" s="900"/>
      <c r="Q31" s="900"/>
      <c r="R31" s="900"/>
      <c r="S31" s="900"/>
      <c r="T31" s="900"/>
      <c r="U31" s="900"/>
      <c r="V31" s="900"/>
      <c r="W31" s="900"/>
      <c r="X31" s="900"/>
      <c r="Y31" s="900"/>
      <c r="Z31" s="900"/>
      <c r="AA31" s="900"/>
      <c r="AB31" s="900"/>
      <c r="AC31" s="900"/>
      <c r="AD31" s="901"/>
      <c r="AE31" s="901"/>
      <c r="AF31" s="901"/>
      <c r="AG31" s="902"/>
      <c r="AH31" s="902"/>
      <c r="AI31" s="902"/>
      <c r="AJ31" s="902"/>
      <c r="AK31" s="906">
        <v>0</v>
      </c>
      <c r="AL31" s="907"/>
      <c r="AM31" s="907"/>
      <c r="AN31" s="907"/>
      <c r="AO31" s="907"/>
      <c r="AP31" s="908"/>
      <c r="AQ31" s="884">
        <f t="shared" si="2"/>
        <v>0</v>
      </c>
      <c r="AR31" s="884"/>
      <c r="AS31" s="884"/>
      <c r="AT31" s="884"/>
      <c r="AU31" s="884"/>
      <c r="AV31" s="884"/>
      <c r="AW31" s="884"/>
      <c r="AX31" s="884"/>
      <c r="AY31" s="895">
        <v>0</v>
      </c>
      <c r="AZ31" s="896"/>
      <c r="BA31" s="896"/>
      <c r="BB31" s="896"/>
      <c r="BC31" s="896"/>
      <c r="BD31" s="896"/>
      <c r="BE31" s="896"/>
      <c r="BF31" s="897"/>
      <c r="BG31" s="886">
        <v>0</v>
      </c>
      <c r="BH31" s="886"/>
      <c r="BI31" s="886"/>
      <c r="BJ31" s="886"/>
      <c r="BK31" s="886"/>
      <c r="BL31" s="886"/>
      <c r="BM31" s="886"/>
      <c r="BN31" s="886"/>
      <c r="BO31" s="895">
        <f t="shared" si="0"/>
        <v>0</v>
      </c>
      <c r="BP31" s="896"/>
      <c r="BQ31" s="896"/>
      <c r="BR31" s="896"/>
      <c r="BS31" s="896"/>
      <c r="BT31" s="896"/>
      <c r="BU31" s="896"/>
      <c r="BV31" s="897"/>
      <c r="BW31" s="886">
        <v>0</v>
      </c>
      <c r="BX31" s="886"/>
      <c r="BY31" s="886"/>
      <c r="BZ31" s="886"/>
      <c r="CA31" s="886"/>
      <c r="CB31" s="886"/>
      <c r="CC31" s="886"/>
      <c r="CD31" s="886"/>
      <c r="CE31" s="886">
        <v>0</v>
      </c>
      <c r="CF31" s="886"/>
      <c r="CG31" s="886"/>
      <c r="CH31" s="886"/>
      <c r="CI31" s="886"/>
      <c r="CJ31" s="886"/>
      <c r="CK31" s="886"/>
      <c r="CL31" s="886"/>
      <c r="CM31" s="886"/>
      <c r="CN31" s="886">
        <v>0</v>
      </c>
      <c r="CO31" s="886"/>
      <c r="CP31" s="886"/>
      <c r="CQ31" s="886"/>
      <c r="CR31" s="886"/>
      <c r="CS31" s="886"/>
      <c r="CT31" s="886"/>
      <c r="CU31" s="886"/>
      <c r="CV31" s="884">
        <f t="shared" si="1"/>
        <v>0</v>
      </c>
      <c r="CW31" s="884"/>
      <c r="CX31" s="884"/>
      <c r="CY31" s="884"/>
      <c r="CZ31" s="884"/>
      <c r="DA31" s="884"/>
      <c r="DB31" s="884"/>
      <c r="DC31" s="884"/>
      <c r="DD31" s="884"/>
      <c r="DE31" s="885"/>
    </row>
    <row r="32" spans="1:125" s="3" customFormat="1" ht="23.25" customHeight="1" x14ac:dyDescent="0.2">
      <c r="A32" s="912"/>
      <c r="B32" s="913"/>
      <c r="C32" s="913"/>
      <c r="D32" s="913"/>
      <c r="E32" s="913"/>
      <c r="F32" s="913"/>
      <c r="G32" s="913"/>
      <c r="H32" s="913"/>
      <c r="I32" s="913"/>
      <c r="J32" s="913"/>
      <c r="K32" s="913"/>
      <c r="L32" s="913"/>
      <c r="M32" s="913"/>
      <c r="N32" s="913"/>
      <c r="O32" s="914"/>
      <c r="P32" s="900"/>
      <c r="Q32" s="900"/>
      <c r="R32" s="900"/>
      <c r="S32" s="900"/>
      <c r="T32" s="900"/>
      <c r="U32" s="900"/>
      <c r="V32" s="900"/>
      <c r="W32" s="900"/>
      <c r="X32" s="900"/>
      <c r="Y32" s="900"/>
      <c r="Z32" s="900"/>
      <c r="AA32" s="900"/>
      <c r="AB32" s="900"/>
      <c r="AC32" s="900"/>
      <c r="AD32" s="901"/>
      <c r="AE32" s="901"/>
      <c r="AF32" s="901"/>
      <c r="AG32" s="902"/>
      <c r="AH32" s="902"/>
      <c r="AI32" s="902"/>
      <c r="AJ32" s="902"/>
      <c r="AK32" s="906">
        <v>0</v>
      </c>
      <c r="AL32" s="907"/>
      <c r="AM32" s="907"/>
      <c r="AN32" s="907"/>
      <c r="AO32" s="907"/>
      <c r="AP32" s="908"/>
      <c r="AQ32" s="884">
        <f t="shared" si="2"/>
        <v>0</v>
      </c>
      <c r="AR32" s="884"/>
      <c r="AS32" s="884"/>
      <c r="AT32" s="884"/>
      <c r="AU32" s="884"/>
      <c r="AV32" s="884"/>
      <c r="AW32" s="884"/>
      <c r="AX32" s="884"/>
      <c r="AY32" s="895">
        <v>0</v>
      </c>
      <c r="AZ32" s="896"/>
      <c r="BA32" s="896"/>
      <c r="BB32" s="896"/>
      <c r="BC32" s="896"/>
      <c r="BD32" s="896"/>
      <c r="BE32" s="896"/>
      <c r="BF32" s="897"/>
      <c r="BG32" s="886">
        <v>0</v>
      </c>
      <c r="BH32" s="886"/>
      <c r="BI32" s="886"/>
      <c r="BJ32" s="886"/>
      <c r="BK32" s="886"/>
      <c r="BL32" s="886"/>
      <c r="BM32" s="886"/>
      <c r="BN32" s="886"/>
      <c r="BO32" s="895">
        <f t="shared" si="0"/>
        <v>0</v>
      </c>
      <c r="BP32" s="896"/>
      <c r="BQ32" s="896"/>
      <c r="BR32" s="896"/>
      <c r="BS32" s="896"/>
      <c r="BT32" s="896"/>
      <c r="BU32" s="896"/>
      <c r="BV32" s="897"/>
      <c r="BW32" s="886">
        <v>0</v>
      </c>
      <c r="BX32" s="886"/>
      <c r="BY32" s="886"/>
      <c r="BZ32" s="886"/>
      <c r="CA32" s="886"/>
      <c r="CB32" s="886"/>
      <c r="CC32" s="886"/>
      <c r="CD32" s="886"/>
      <c r="CE32" s="886">
        <v>0</v>
      </c>
      <c r="CF32" s="886"/>
      <c r="CG32" s="886"/>
      <c r="CH32" s="886"/>
      <c r="CI32" s="886"/>
      <c r="CJ32" s="886"/>
      <c r="CK32" s="886"/>
      <c r="CL32" s="886"/>
      <c r="CM32" s="886"/>
      <c r="CN32" s="886">
        <v>0</v>
      </c>
      <c r="CO32" s="886"/>
      <c r="CP32" s="886"/>
      <c r="CQ32" s="886"/>
      <c r="CR32" s="886"/>
      <c r="CS32" s="886"/>
      <c r="CT32" s="886"/>
      <c r="CU32" s="886"/>
      <c r="CV32" s="884">
        <f t="shared" si="1"/>
        <v>0</v>
      </c>
      <c r="CW32" s="884"/>
      <c r="CX32" s="884"/>
      <c r="CY32" s="884"/>
      <c r="CZ32" s="884"/>
      <c r="DA32" s="884"/>
      <c r="DB32" s="884"/>
      <c r="DC32" s="884"/>
      <c r="DD32" s="884"/>
      <c r="DE32" s="885"/>
    </row>
    <row r="33" spans="1:123" s="3" customFormat="1" ht="23.25" customHeight="1" x14ac:dyDescent="0.2">
      <c r="A33" s="912"/>
      <c r="B33" s="913"/>
      <c r="C33" s="913"/>
      <c r="D33" s="913"/>
      <c r="E33" s="913"/>
      <c r="F33" s="913"/>
      <c r="G33" s="913"/>
      <c r="H33" s="913"/>
      <c r="I33" s="913"/>
      <c r="J33" s="913"/>
      <c r="K33" s="913"/>
      <c r="L33" s="913"/>
      <c r="M33" s="913"/>
      <c r="N33" s="913"/>
      <c r="O33" s="914"/>
      <c r="P33" s="900"/>
      <c r="Q33" s="900"/>
      <c r="R33" s="900"/>
      <c r="S33" s="900"/>
      <c r="T33" s="900"/>
      <c r="U33" s="900"/>
      <c r="V33" s="900"/>
      <c r="W33" s="900"/>
      <c r="X33" s="900"/>
      <c r="Y33" s="900"/>
      <c r="Z33" s="900"/>
      <c r="AA33" s="900"/>
      <c r="AB33" s="900"/>
      <c r="AC33" s="900"/>
      <c r="AD33" s="901"/>
      <c r="AE33" s="901"/>
      <c r="AF33" s="901"/>
      <c r="AG33" s="902"/>
      <c r="AH33" s="902"/>
      <c r="AI33" s="902"/>
      <c r="AJ33" s="902"/>
      <c r="AK33" s="906">
        <v>0</v>
      </c>
      <c r="AL33" s="907"/>
      <c r="AM33" s="907"/>
      <c r="AN33" s="907"/>
      <c r="AO33" s="907"/>
      <c r="AP33" s="908"/>
      <c r="AQ33" s="884">
        <f t="shared" si="2"/>
        <v>0</v>
      </c>
      <c r="AR33" s="884"/>
      <c r="AS33" s="884"/>
      <c r="AT33" s="884"/>
      <c r="AU33" s="884"/>
      <c r="AV33" s="884"/>
      <c r="AW33" s="884"/>
      <c r="AX33" s="884"/>
      <c r="AY33" s="895">
        <v>0</v>
      </c>
      <c r="AZ33" s="896"/>
      <c r="BA33" s="896"/>
      <c r="BB33" s="896"/>
      <c r="BC33" s="896"/>
      <c r="BD33" s="896"/>
      <c r="BE33" s="896"/>
      <c r="BF33" s="897"/>
      <c r="BG33" s="886">
        <v>0</v>
      </c>
      <c r="BH33" s="886"/>
      <c r="BI33" s="886"/>
      <c r="BJ33" s="886"/>
      <c r="BK33" s="886"/>
      <c r="BL33" s="886"/>
      <c r="BM33" s="886"/>
      <c r="BN33" s="886"/>
      <c r="BO33" s="895">
        <f t="shared" si="0"/>
        <v>0</v>
      </c>
      <c r="BP33" s="896"/>
      <c r="BQ33" s="896"/>
      <c r="BR33" s="896"/>
      <c r="BS33" s="896"/>
      <c r="BT33" s="896"/>
      <c r="BU33" s="896"/>
      <c r="BV33" s="897"/>
      <c r="BW33" s="886">
        <v>0</v>
      </c>
      <c r="BX33" s="886"/>
      <c r="BY33" s="886"/>
      <c r="BZ33" s="886"/>
      <c r="CA33" s="886"/>
      <c r="CB33" s="886"/>
      <c r="CC33" s="886"/>
      <c r="CD33" s="886"/>
      <c r="CE33" s="886">
        <v>0</v>
      </c>
      <c r="CF33" s="886"/>
      <c r="CG33" s="886"/>
      <c r="CH33" s="886"/>
      <c r="CI33" s="886"/>
      <c r="CJ33" s="886"/>
      <c r="CK33" s="886"/>
      <c r="CL33" s="886"/>
      <c r="CM33" s="886"/>
      <c r="CN33" s="886">
        <v>0</v>
      </c>
      <c r="CO33" s="886"/>
      <c r="CP33" s="886"/>
      <c r="CQ33" s="886"/>
      <c r="CR33" s="886"/>
      <c r="CS33" s="886"/>
      <c r="CT33" s="886"/>
      <c r="CU33" s="886"/>
      <c r="CV33" s="884">
        <f t="shared" si="1"/>
        <v>0</v>
      </c>
      <c r="CW33" s="884"/>
      <c r="CX33" s="884"/>
      <c r="CY33" s="884"/>
      <c r="CZ33" s="884"/>
      <c r="DA33" s="884"/>
      <c r="DB33" s="884"/>
      <c r="DC33" s="884"/>
      <c r="DD33" s="884"/>
      <c r="DE33" s="885"/>
    </row>
    <row r="34" spans="1:123" s="3" customFormat="1" ht="23.25" customHeight="1" x14ac:dyDescent="0.2">
      <c r="A34" s="912"/>
      <c r="B34" s="913"/>
      <c r="C34" s="913"/>
      <c r="D34" s="913"/>
      <c r="E34" s="913"/>
      <c r="F34" s="913"/>
      <c r="G34" s="913"/>
      <c r="H34" s="913"/>
      <c r="I34" s="913"/>
      <c r="J34" s="913"/>
      <c r="K34" s="913"/>
      <c r="L34" s="913"/>
      <c r="M34" s="913"/>
      <c r="N34" s="913"/>
      <c r="O34" s="914"/>
      <c r="P34" s="900"/>
      <c r="Q34" s="900"/>
      <c r="R34" s="900"/>
      <c r="S34" s="900"/>
      <c r="T34" s="900"/>
      <c r="U34" s="900"/>
      <c r="V34" s="900"/>
      <c r="W34" s="900"/>
      <c r="X34" s="900"/>
      <c r="Y34" s="900"/>
      <c r="Z34" s="900"/>
      <c r="AA34" s="900"/>
      <c r="AB34" s="900"/>
      <c r="AC34" s="900"/>
      <c r="AD34" s="901"/>
      <c r="AE34" s="901"/>
      <c r="AF34" s="901"/>
      <c r="AG34" s="902"/>
      <c r="AH34" s="902"/>
      <c r="AI34" s="902"/>
      <c r="AJ34" s="902"/>
      <c r="AK34" s="906">
        <v>0</v>
      </c>
      <c r="AL34" s="907"/>
      <c r="AM34" s="907"/>
      <c r="AN34" s="907"/>
      <c r="AO34" s="907"/>
      <c r="AP34" s="908"/>
      <c r="AQ34" s="884">
        <f>AG34*AK34*12</f>
        <v>0</v>
      </c>
      <c r="AR34" s="884"/>
      <c r="AS34" s="884"/>
      <c r="AT34" s="884"/>
      <c r="AU34" s="884"/>
      <c r="AV34" s="884"/>
      <c r="AW34" s="884"/>
      <c r="AX34" s="884"/>
      <c r="AY34" s="895">
        <v>0</v>
      </c>
      <c r="AZ34" s="896"/>
      <c r="BA34" s="896"/>
      <c r="BB34" s="896"/>
      <c r="BC34" s="896"/>
      <c r="BD34" s="896"/>
      <c r="BE34" s="896"/>
      <c r="BF34" s="897"/>
      <c r="BG34" s="886">
        <v>0</v>
      </c>
      <c r="BH34" s="886"/>
      <c r="BI34" s="886"/>
      <c r="BJ34" s="886"/>
      <c r="BK34" s="886"/>
      <c r="BL34" s="886"/>
      <c r="BM34" s="886"/>
      <c r="BN34" s="886"/>
      <c r="BO34" s="895">
        <f t="shared" si="0"/>
        <v>0</v>
      </c>
      <c r="BP34" s="896"/>
      <c r="BQ34" s="896"/>
      <c r="BR34" s="896"/>
      <c r="BS34" s="896"/>
      <c r="BT34" s="896"/>
      <c r="BU34" s="896"/>
      <c r="BV34" s="897"/>
      <c r="BW34" s="886">
        <v>0</v>
      </c>
      <c r="BX34" s="886"/>
      <c r="BY34" s="886"/>
      <c r="BZ34" s="886"/>
      <c r="CA34" s="886"/>
      <c r="CB34" s="886"/>
      <c r="CC34" s="886"/>
      <c r="CD34" s="886"/>
      <c r="CE34" s="886">
        <v>0</v>
      </c>
      <c r="CF34" s="886"/>
      <c r="CG34" s="886"/>
      <c r="CH34" s="886"/>
      <c r="CI34" s="886"/>
      <c r="CJ34" s="886"/>
      <c r="CK34" s="886"/>
      <c r="CL34" s="886"/>
      <c r="CM34" s="886"/>
      <c r="CN34" s="886">
        <v>0</v>
      </c>
      <c r="CO34" s="886"/>
      <c r="CP34" s="886"/>
      <c r="CQ34" s="886"/>
      <c r="CR34" s="886"/>
      <c r="CS34" s="886"/>
      <c r="CT34" s="886"/>
      <c r="CU34" s="886"/>
      <c r="CV34" s="884">
        <f>SUM(AQ34:CU34)</f>
        <v>0</v>
      </c>
      <c r="CW34" s="884"/>
      <c r="CX34" s="884"/>
      <c r="CY34" s="884"/>
      <c r="CZ34" s="884"/>
      <c r="DA34" s="884"/>
      <c r="DB34" s="884"/>
      <c r="DC34" s="884"/>
      <c r="DD34" s="884"/>
      <c r="DE34" s="885"/>
      <c r="DS34" s="81"/>
    </row>
    <row r="35" spans="1:123" s="3" customFormat="1" ht="23.25" customHeight="1" x14ac:dyDescent="0.2">
      <c r="A35" s="912"/>
      <c r="B35" s="913"/>
      <c r="C35" s="913"/>
      <c r="D35" s="913"/>
      <c r="E35" s="913"/>
      <c r="F35" s="913"/>
      <c r="G35" s="913"/>
      <c r="H35" s="913"/>
      <c r="I35" s="913"/>
      <c r="J35" s="913"/>
      <c r="K35" s="913"/>
      <c r="L35" s="913"/>
      <c r="M35" s="913"/>
      <c r="N35" s="913"/>
      <c r="O35" s="914"/>
      <c r="P35" s="900"/>
      <c r="Q35" s="900"/>
      <c r="R35" s="900"/>
      <c r="S35" s="900"/>
      <c r="T35" s="900"/>
      <c r="U35" s="900"/>
      <c r="V35" s="900"/>
      <c r="W35" s="900"/>
      <c r="X35" s="900"/>
      <c r="Y35" s="900"/>
      <c r="Z35" s="900"/>
      <c r="AA35" s="900"/>
      <c r="AB35" s="900"/>
      <c r="AC35" s="900"/>
      <c r="AD35" s="901"/>
      <c r="AE35" s="901"/>
      <c r="AF35" s="901"/>
      <c r="AG35" s="902"/>
      <c r="AH35" s="902"/>
      <c r="AI35" s="902"/>
      <c r="AJ35" s="902"/>
      <c r="AK35" s="906">
        <v>0</v>
      </c>
      <c r="AL35" s="907"/>
      <c r="AM35" s="907"/>
      <c r="AN35" s="907"/>
      <c r="AO35" s="907"/>
      <c r="AP35" s="908"/>
      <c r="AQ35" s="884">
        <f t="shared" si="2"/>
        <v>0</v>
      </c>
      <c r="AR35" s="884"/>
      <c r="AS35" s="884"/>
      <c r="AT35" s="884"/>
      <c r="AU35" s="884"/>
      <c r="AV35" s="884"/>
      <c r="AW35" s="884"/>
      <c r="AX35" s="884"/>
      <c r="AY35" s="895">
        <v>0</v>
      </c>
      <c r="AZ35" s="896"/>
      <c r="BA35" s="896"/>
      <c r="BB35" s="896"/>
      <c r="BC35" s="896"/>
      <c r="BD35" s="896"/>
      <c r="BE35" s="896"/>
      <c r="BF35" s="897"/>
      <c r="BG35" s="886">
        <v>0</v>
      </c>
      <c r="BH35" s="886"/>
      <c r="BI35" s="886"/>
      <c r="BJ35" s="886"/>
      <c r="BK35" s="886"/>
      <c r="BL35" s="886"/>
      <c r="BM35" s="886"/>
      <c r="BN35" s="886"/>
      <c r="BO35" s="895">
        <f t="shared" si="0"/>
        <v>0</v>
      </c>
      <c r="BP35" s="896"/>
      <c r="BQ35" s="896"/>
      <c r="BR35" s="896"/>
      <c r="BS35" s="896"/>
      <c r="BT35" s="896"/>
      <c r="BU35" s="896"/>
      <c r="BV35" s="897"/>
      <c r="BW35" s="886">
        <v>0</v>
      </c>
      <c r="BX35" s="886"/>
      <c r="BY35" s="886"/>
      <c r="BZ35" s="886"/>
      <c r="CA35" s="886"/>
      <c r="CB35" s="886"/>
      <c r="CC35" s="886"/>
      <c r="CD35" s="886"/>
      <c r="CE35" s="886">
        <v>0</v>
      </c>
      <c r="CF35" s="886"/>
      <c r="CG35" s="886"/>
      <c r="CH35" s="886"/>
      <c r="CI35" s="886"/>
      <c r="CJ35" s="886"/>
      <c r="CK35" s="886"/>
      <c r="CL35" s="886"/>
      <c r="CM35" s="886"/>
      <c r="CN35" s="886">
        <v>0</v>
      </c>
      <c r="CO35" s="886"/>
      <c r="CP35" s="886"/>
      <c r="CQ35" s="886"/>
      <c r="CR35" s="886"/>
      <c r="CS35" s="886"/>
      <c r="CT35" s="886"/>
      <c r="CU35" s="886"/>
      <c r="CV35" s="884">
        <f t="shared" si="1"/>
        <v>0</v>
      </c>
      <c r="CW35" s="884"/>
      <c r="CX35" s="884"/>
      <c r="CY35" s="884"/>
      <c r="CZ35" s="884"/>
      <c r="DA35" s="884"/>
      <c r="DB35" s="884"/>
      <c r="DC35" s="884"/>
      <c r="DD35" s="884"/>
      <c r="DE35" s="885"/>
    </row>
    <row r="36" spans="1:123" s="3" customFormat="1" ht="23.25" customHeight="1" x14ac:dyDescent="0.2">
      <c r="A36" s="912"/>
      <c r="B36" s="913"/>
      <c r="C36" s="913"/>
      <c r="D36" s="913"/>
      <c r="E36" s="913"/>
      <c r="F36" s="913"/>
      <c r="G36" s="913"/>
      <c r="H36" s="913"/>
      <c r="I36" s="913"/>
      <c r="J36" s="913"/>
      <c r="K36" s="913"/>
      <c r="L36" s="913"/>
      <c r="M36" s="913"/>
      <c r="N36" s="913"/>
      <c r="O36" s="914"/>
      <c r="P36" s="918"/>
      <c r="Q36" s="919"/>
      <c r="R36" s="919"/>
      <c r="S36" s="919"/>
      <c r="T36" s="919"/>
      <c r="U36" s="919"/>
      <c r="V36" s="919"/>
      <c r="W36" s="919"/>
      <c r="X36" s="919"/>
      <c r="Y36" s="919"/>
      <c r="Z36" s="919"/>
      <c r="AA36" s="919"/>
      <c r="AB36" s="919"/>
      <c r="AC36" s="920"/>
      <c r="AD36" s="901"/>
      <c r="AE36" s="901"/>
      <c r="AF36" s="901"/>
      <c r="AG36" s="902"/>
      <c r="AH36" s="902"/>
      <c r="AI36" s="902"/>
      <c r="AJ36" s="902"/>
      <c r="AK36" s="906">
        <v>0</v>
      </c>
      <c r="AL36" s="907"/>
      <c r="AM36" s="907"/>
      <c r="AN36" s="907"/>
      <c r="AO36" s="907"/>
      <c r="AP36" s="908"/>
      <c r="AQ36" s="884">
        <f t="shared" si="2"/>
        <v>0</v>
      </c>
      <c r="AR36" s="884"/>
      <c r="AS36" s="884"/>
      <c r="AT36" s="884"/>
      <c r="AU36" s="884"/>
      <c r="AV36" s="884"/>
      <c r="AW36" s="884"/>
      <c r="AX36" s="884"/>
      <c r="AY36" s="895">
        <v>0</v>
      </c>
      <c r="AZ36" s="896"/>
      <c r="BA36" s="896"/>
      <c r="BB36" s="896"/>
      <c r="BC36" s="896"/>
      <c r="BD36" s="896"/>
      <c r="BE36" s="896"/>
      <c r="BF36" s="897"/>
      <c r="BG36" s="886">
        <v>0</v>
      </c>
      <c r="BH36" s="886"/>
      <c r="BI36" s="886"/>
      <c r="BJ36" s="886"/>
      <c r="BK36" s="886"/>
      <c r="BL36" s="886"/>
      <c r="BM36" s="886"/>
      <c r="BN36" s="886"/>
      <c r="BO36" s="895">
        <f t="shared" si="0"/>
        <v>0</v>
      </c>
      <c r="BP36" s="896"/>
      <c r="BQ36" s="896"/>
      <c r="BR36" s="896"/>
      <c r="BS36" s="896"/>
      <c r="BT36" s="896"/>
      <c r="BU36" s="896"/>
      <c r="BV36" s="897"/>
      <c r="BW36" s="886">
        <v>0</v>
      </c>
      <c r="BX36" s="886"/>
      <c r="BY36" s="886"/>
      <c r="BZ36" s="886"/>
      <c r="CA36" s="886"/>
      <c r="CB36" s="886"/>
      <c r="CC36" s="886"/>
      <c r="CD36" s="886"/>
      <c r="CE36" s="886">
        <v>0</v>
      </c>
      <c r="CF36" s="886"/>
      <c r="CG36" s="886"/>
      <c r="CH36" s="886"/>
      <c r="CI36" s="886"/>
      <c r="CJ36" s="886"/>
      <c r="CK36" s="886"/>
      <c r="CL36" s="886"/>
      <c r="CM36" s="886"/>
      <c r="CN36" s="886">
        <v>0</v>
      </c>
      <c r="CO36" s="886"/>
      <c r="CP36" s="886"/>
      <c r="CQ36" s="886"/>
      <c r="CR36" s="886"/>
      <c r="CS36" s="886"/>
      <c r="CT36" s="886"/>
      <c r="CU36" s="886"/>
      <c r="CV36" s="884">
        <f t="shared" si="1"/>
        <v>0</v>
      </c>
      <c r="CW36" s="884"/>
      <c r="CX36" s="884"/>
      <c r="CY36" s="884"/>
      <c r="CZ36" s="884"/>
      <c r="DA36" s="884"/>
      <c r="DB36" s="884"/>
      <c r="DC36" s="884"/>
      <c r="DD36" s="884"/>
      <c r="DE36" s="885"/>
    </row>
    <row r="37" spans="1:123" s="3" customFormat="1" ht="23.25" customHeight="1" x14ac:dyDescent="0.2">
      <c r="A37" s="912"/>
      <c r="B37" s="913"/>
      <c r="C37" s="913"/>
      <c r="D37" s="913"/>
      <c r="E37" s="913"/>
      <c r="F37" s="913"/>
      <c r="G37" s="913"/>
      <c r="H37" s="913"/>
      <c r="I37" s="913"/>
      <c r="J37" s="913"/>
      <c r="K37" s="913"/>
      <c r="L37" s="913"/>
      <c r="M37" s="913"/>
      <c r="N37" s="913"/>
      <c r="O37" s="914"/>
      <c r="P37" s="918"/>
      <c r="Q37" s="919"/>
      <c r="R37" s="919"/>
      <c r="S37" s="919"/>
      <c r="T37" s="919"/>
      <c r="U37" s="919"/>
      <c r="V37" s="919"/>
      <c r="W37" s="919"/>
      <c r="X37" s="919"/>
      <c r="Y37" s="919"/>
      <c r="Z37" s="919"/>
      <c r="AA37" s="919"/>
      <c r="AB37" s="919"/>
      <c r="AC37" s="920"/>
      <c r="AD37" s="901"/>
      <c r="AE37" s="901"/>
      <c r="AF37" s="901"/>
      <c r="AG37" s="902"/>
      <c r="AH37" s="902"/>
      <c r="AI37" s="902"/>
      <c r="AJ37" s="902"/>
      <c r="AK37" s="906">
        <v>0</v>
      </c>
      <c r="AL37" s="907"/>
      <c r="AM37" s="907"/>
      <c r="AN37" s="907"/>
      <c r="AO37" s="907"/>
      <c r="AP37" s="908"/>
      <c r="AQ37" s="884">
        <f t="shared" si="2"/>
        <v>0</v>
      </c>
      <c r="AR37" s="884"/>
      <c r="AS37" s="884"/>
      <c r="AT37" s="884"/>
      <c r="AU37" s="884"/>
      <c r="AV37" s="884"/>
      <c r="AW37" s="884"/>
      <c r="AX37" s="884"/>
      <c r="AY37" s="895">
        <v>0</v>
      </c>
      <c r="AZ37" s="896"/>
      <c r="BA37" s="896"/>
      <c r="BB37" s="896"/>
      <c r="BC37" s="896"/>
      <c r="BD37" s="896"/>
      <c r="BE37" s="896"/>
      <c r="BF37" s="897"/>
      <c r="BG37" s="886">
        <v>0</v>
      </c>
      <c r="BH37" s="886"/>
      <c r="BI37" s="886"/>
      <c r="BJ37" s="886"/>
      <c r="BK37" s="886"/>
      <c r="BL37" s="886"/>
      <c r="BM37" s="886"/>
      <c r="BN37" s="886"/>
      <c r="BO37" s="895">
        <f t="shared" si="0"/>
        <v>0</v>
      </c>
      <c r="BP37" s="896"/>
      <c r="BQ37" s="896"/>
      <c r="BR37" s="896"/>
      <c r="BS37" s="896"/>
      <c r="BT37" s="896"/>
      <c r="BU37" s="896"/>
      <c r="BV37" s="897"/>
      <c r="BW37" s="886">
        <v>0</v>
      </c>
      <c r="BX37" s="886"/>
      <c r="BY37" s="886"/>
      <c r="BZ37" s="886"/>
      <c r="CA37" s="886"/>
      <c r="CB37" s="886"/>
      <c r="CC37" s="886"/>
      <c r="CD37" s="886"/>
      <c r="CE37" s="886">
        <v>0</v>
      </c>
      <c r="CF37" s="886"/>
      <c r="CG37" s="886"/>
      <c r="CH37" s="886"/>
      <c r="CI37" s="886"/>
      <c r="CJ37" s="886"/>
      <c r="CK37" s="886"/>
      <c r="CL37" s="886"/>
      <c r="CM37" s="886"/>
      <c r="CN37" s="886">
        <v>0</v>
      </c>
      <c r="CO37" s="886"/>
      <c r="CP37" s="886"/>
      <c r="CQ37" s="886"/>
      <c r="CR37" s="886"/>
      <c r="CS37" s="886"/>
      <c r="CT37" s="886"/>
      <c r="CU37" s="886"/>
      <c r="CV37" s="884">
        <f t="shared" si="1"/>
        <v>0</v>
      </c>
      <c r="CW37" s="884"/>
      <c r="CX37" s="884"/>
      <c r="CY37" s="884"/>
      <c r="CZ37" s="884"/>
      <c r="DA37" s="884"/>
      <c r="DB37" s="884"/>
      <c r="DC37" s="884"/>
      <c r="DD37" s="884"/>
      <c r="DE37" s="885"/>
    </row>
    <row r="38" spans="1:123" s="3" customFormat="1" ht="23.25" customHeight="1" x14ac:dyDescent="0.2">
      <c r="A38" s="912"/>
      <c r="B38" s="913"/>
      <c r="C38" s="913"/>
      <c r="D38" s="913"/>
      <c r="E38" s="913"/>
      <c r="F38" s="913"/>
      <c r="G38" s="913"/>
      <c r="H38" s="913"/>
      <c r="I38" s="913"/>
      <c r="J38" s="913"/>
      <c r="K38" s="913"/>
      <c r="L38" s="913"/>
      <c r="M38" s="913"/>
      <c r="N38" s="913"/>
      <c r="O38" s="914"/>
      <c r="P38" s="918"/>
      <c r="Q38" s="919"/>
      <c r="R38" s="919"/>
      <c r="S38" s="919"/>
      <c r="T38" s="919"/>
      <c r="U38" s="919"/>
      <c r="V38" s="919"/>
      <c r="W38" s="919"/>
      <c r="X38" s="919"/>
      <c r="Y38" s="919"/>
      <c r="Z38" s="919"/>
      <c r="AA38" s="919"/>
      <c r="AB38" s="919"/>
      <c r="AC38" s="920"/>
      <c r="AD38" s="901"/>
      <c r="AE38" s="901"/>
      <c r="AF38" s="901"/>
      <c r="AG38" s="902"/>
      <c r="AH38" s="902"/>
      <c r="AI38" s="902"/>
      <c r="AJ38" s="902"/>
      <c r="AK38" s="906">
        <v>0</v>
      </c>
      <c r="AL38" s="907"/>
      <c r="AM38" s="907"/>
      <c r="AN38" s="907"/>
      <c r="AO38" s="907"/>
      <c r="AP38" s="908"/>
      <c r="AQ38" s="884">
        <f t="shared" si="2"/>
        <v>0</v>
      </c>
      <c r="AR38" s="884"/>
      <c r="AS38" s="884"/>
      <c r="AT38" s="884"/>
      <c r="AU38" s="884"/>
      <c r="AV38" s="884"/>
      <c r="AW38" s="884"/>
      <c r="AX38" s="884"/>
      <c r="AY38" s="895">
        <v>0</v>
      </c>
      <c r="AZ38" s="896"/>
      <c r="BA38" s="896"/>
      <c r="BB38" s="896"/>
      <c r="BC38" s="896"/>
      <c r="BD38" s="896"/>
      <c r="BE38" s="896"/>
      <c r="BF38" s="897"/>
      <c r="BG38" s="886">
        <v>0</v>
      </c>
      <c r="BH38" s="886"/>
      <c r="BI38" s="886"/>
      <c r="BJ38" s="886"/>
      <c r="BK38" s="886"/>
      <c r="BL38" s="886"/>
      <c r="BM38" s="886"/>
      <c r="BN38" s="886"/>
      <c r="BO38" s="895">
        <f t="shared" si="0"/>
        <v>0</v>
      </c>
      <c r="BP38" s="896"/>
      <c r="BQ38" s="896"/>
      <c r="BR38" s="896"/>
      <c r="BS38" s="896"/>
      <c r="BT38" s="896"/>
      <c r="BU38" s="896"/>
      <c r="BV38" s="897"/>
      <c r="BW38" s="886">
        <v>0</v>
      </c>
      <c r="BX38" s="886"/>
      <c r="BY38" s="886"/>
      <c r="BZ38" s="886"/>
      <c r="CA38" s="886"/>
      <c r="CB38" s="886"/>
      <c r="CC38" s="886"/>
      <c r="CD38" s="886"/>
      <c r="CE38" s="886">
        <v>0</v>
      </c>
      <c r="CF38" s="886"/>
      <c r="CG38" s="886"/>
      <c r="CH38" s="886"/>
      <c r="CI38" s="886"/>
      <c r="CJ38" s="886"/>
      <c r="CK38" s="886"/>
      <c r="CL38" s="886"/>
      <c r="CM38" s="886"/>
      <c r="CN38" s="886">
        <v>0</v>
      </c>
      <c r="CO38" s="886"/>
      <c r="CP38" s="886"/>
      <c r="CQ38" s="886"/>
      <c r="CR38" s="886"/>
      <c r="CS38" s="886"/>
      <c r="CT38" s="886"/>
      <c r="CU38" s="886"/>
      <c r="CV38" s="884">
        <f t="shared" si="1"/>
        <v>0</v>
      </c>
      <c r="CW38" s="884"/>
      <c r="CX38" s="884"/>
      <c r="CY38" s="884"/>
      <c r="CZ38" s="884"/>
      <c r="DA38" s="884"/>
      <c r="DB38" s="884"/>
      <c r="DC38" s="884"/>
      <c r="DD38" s="884"/>
      <c r="DE38" s="885"/>
    </row>
    <row r="39" spans="1:123" s="3" customFormat="1" ht="23.25" customHeight="1" x14ac:dyDescent="0.2">
      <c r="A39" s="912"/>
      <c r="B39" s="913"/>
      <c r="C39" s="913"/>
      <c r="D39" s="913"/>
      <c r="E39" s="913"/>
      <c r="F39" s="913"/>
      <c r="G39" s="913"/>
      <c r="H39" s="913"/>
      <c r="I39" s="913"/>
      <c r="J39" s="913"/>
      <c r="K39" s="913"/>
      <c r="L39" s="913"/>
      <c r="M39" s="913"/>
      <c r="N39" s="913"/>
      <c r="O39" s="914"/>
      <c r="P39" s="918"/>
      <c r="Q39" s="919"/>
      <c r="R39" s="919"/>
      <c r="S39" s="919"/>
      <c r="T39" s="919"/>
      <c r="U39" s="919"/>
      <c r="V39" s="919"/>
      <c r="W39" s="919"/>
      <c r="X39" s="919"/>
      <c r="Y39" s="919"/>
      <c r="Z39" s="919"/>
      <c r="AA39" s="919"/>
      <c r="AB39" s="919"/>
      <c r="AC39" s="920"/>
      <c r="AD39" s="901"/>
      <c r="AE39" s="901"/>
      <c r="AF39" s="901"/>
      <c r="AG39" s="902"/>
      <c r="AH39" s="902"/>
      <c r="AI39" s="902"/>
      <c r="AJ39" s="902"/>
      <c r="AK39" s="906">
        <v>0</v>
      </c>
      <c r="AL39" s="907"/>
      <c r="AM39" s="907"/>
      <c r="AN39" s="907"/>
      <c r="AO39" s="907"/>
      <c r="AP39" s="908"/>
      <c r="AQ39" s="884">
        <f t="shared" si="2"/>
        <v>0</v>
      </c>
      <c r="AR39" s="884"/>
      <c r="AS39" s="884"/>
      <c r="AT39" s="884"/>
      <c r="AU39" s="884"/>
      <c r="AV39" s="884"/>
      <c r="AW39" s="884"/>
      <c r="AX39" s="884"/>
      <c r="AY39" s="895">
        <v>0</v>
      </c>
      <c r="AZ39" s="896"/>
      <c r="BA39" s="896"/>
      <c r="BB39" s="896"/>
      <c r="BC39" s="896"/>
      <c r="BD39" s="896"/>
      <c r="BE39" s="896"/>
      <c r="BF39" s="897"/>
      <c r="BG39" s="886">
        <v>0</v>
      </c>
      <c r="BH39" s="886"/>
      <c r="BI39" s="886"/>
      <c r="BJ39" s="886"/>
      <c r="BK39" s="886"/>
      <c r="BL39" s="886"/>
      <c r="BM39" s="886"/>
      <c r="BN39" s="886"/>
      <c r="BO39" s="895">
        <f t="shared" si="0"/>
        <v>0</v>
      </c>
      <c r="BP39" s="896"/>
      <c r="BQ39" s="896"/>
      <c r="BR39" s="896"/>
      <c r="BS39" s="896"/>
      <c r="BT39" s="896"/>
      <c r="BU39" s="896"/>
      <c r="BV39" s="897"/>
      <c r="BW39" s="886">
        <v>0</v>
      </c>
      <c r="BX39" s="886"/>
      <c r="BY39" s="886"/>
      <c r="BZ39" s="886"/>
      <c r="CA39" s="886"/>
      <c r="CB39" s="886"/>
      <c r="CC39" s="886"/>
      <c r="CD39" s="886"/>
      <c r="CE39" s="886">
        <v>0</v>
      </c>
      <c r="CF39" s="886"/>
      <c r="CG39" s="886"/>
      <c r="CH39" s="886"/>
      <c r="CI39" s="886"/>
      <c r="CJ39" s="886"/>
      <c r="CK39" s="886"/>
      <c r="CL39" s="886"/>
      <c r="CM39" s="886"/>
      <c r="CN39" s="886">
        <v>0</v>
      </c>
      <c r="CO39" s="886"/>
      <c r="CP39" s="886"/>
      <c r="CQ39" s="886"/>
      <c r="CR39" s="886"/>
      <c r="CS39" s="886"/>
      <c r="CT39" s="886"/>
      <c r="CU39" s="886"/>
      <c r="CV39" s="884">
        <f t="shared" si="1"/>
        <v>0</v>
      </c>
      <c r="CW39" s="884"/>
      <c r="CX39" s="884"/>
      <c r="CY39" s="884"/>
      <c r="CZ39" s="884"/>
      <c r="DA39" s="884"/>
      <c r="DB39" s="884"/>
      <c r="DC39" s="884"/>
      <c r="DD39" s="884"/>
      <c r="DE39" s="885"/>
    </row>
    <row r="40" spans="1:123" s="3" customFormat="1" ht="23.25" customHeight="1" x14ac:dyDescent="0.2">
      <c r="A40" s="912"/>
      <c r="B40" s="913"/>
      <c r="C40" s="913"/>
      <c r="D40" s="913"/>
      <c r="E40" s="913"/>
      <c r="F40" s="913"/>
      <c r="G40" s="913"/>
      <c r="H40" s="913"/>
      <c r="I40" s="913"/>
      <c r="J40" s="913"/>
      <c r="K40" s="913"/>
      <c r="L40" s="913"/>
      <c r="M40" s="913"/>
      <c r="N40" s="913"/>
      <c r="O40" s="914"/>
      <c r="P40" s="918"/>
      <c r="Q40" s="919"/>
      <c r="R40" s="919"/>
      <c r="S40" s="919"/>
      <c r="T40" s="919"/>
      <c r="U40" s="919"/>
      <c r="V40" s="919"/>
      <c r="W40" s="919"/>
      <c r="X40" s="919"/>
      <c r="Y40" s="919"/>
      <c r="Z40" s="919"/>
      <c r="AA40" s="919"/>
      <c r="AB40" s="919"/>
      <c r="AC40" s="920"/>
      <c r="AD40" s="901"/>
      <c r="AE40" s="901"/>
      <c r="AF40" s="901"/>
      <c r="AG40" s="902"/>
      <c r="AH40" s="902"/>
      <c r="AI40" s="902"/>
      <c r="AJ40" s="902"/>
      <c r="AK40" s="906">
        <v>0</v>
      </c>
      <c r="AL40" s="907"/>
      <c r="AM40" s="907"/>
      <c r="AN40" s="907"/>
      <c r="AO40" s="907"/>
      <c r="AP40" s="908"/>
      <c r="AQ40" s="884">
        <f t="shared" si="2"/>
        <v>0</v>
      </c>
      <c r="AR40" s="884"/>
      <c r="AS40" s="884"/>
      <c r="AT40" s="884"/>
      <c r="AU40" s="884"/>
      <c r="AV40" s="884"/>
      <c r="AW40" s="884"/>
      <c r="AX40" s="884"/>
      <c r="AY40" s="895">
        <v>0</v>
      </c>
      <c r="AZ40" s="896"/>
      <c r="BA40" s="896"/>
      <c r="BB40" s="896"/>
      <c r="BC40" s="896"/>
      <c r="BD40" s="896"/>
      <c r="BE40" s="896"/>
      <c r="BF40" s="897"/>
      <c r="BG40" s="886">
        <v>0</v>
      </c>
      <c r="BH40" s="886"/>
      <c r="BI40" s="886"/>
      <c r="BJ40" s="886"/>
      <c r="BK40" s="886"/>
      <c r="BL40" s="886"/>
      <c r="BM40" s="886"/>
      <c r="BN40" s="886"/>
      <c r="BO40" s="895">
        <f t="shared" si="0"/>
        <v>0</v>
      </c>
      <c r="BP40" s="896"/>
      <c r="BQ40" s="896"/>
      <c r="BR40" s="896"/>
      <c r="BS40" s="896"/>
      <c r="BT40" s="896"/>
      <c r="BU40" s="896"/>
      <c r="BV40" s="897"/>
      <c r="BW40" s="886">
        <v>0</v>
      </c>
      <c r="BX40" s="886"/>
      <c r="BY40" s="886"/>
      <c r="BZ40" s="886"/>
      <c r="CA40" s="886"/>
      <c r="CB40" s="886"/>
      <c r="CC40" s="886"/>
      <c r="CD40" s="886"/>
      <c r="CE40" s="886">
        <v>0</v>
      </c>
      <c r="CF40" s="886"/>
      <c r="CG40" s="886"/>
      <c r="CH40" s="886"/>
      <c r="CI40" s="886"/>
      <c r="CJ40" s="886"/>
      <c r="CK40" s="886"/>
      <c r="CL40" s="886"/>
      <c r="CM40" s="886"/>
      <c r="CN40" s="886">
        <v>0</v>
      </c>
      <c r="CO40" s="886"/>
      <c r="CP40" s="886"/>
      <c r="CQ40" s="886"/>
      <c r="CR40" s="886"/>
      <c r="CS40" s="886"/>
      <c r="CT40" s="886"/>
      <c r="CU40" s="886"/>
      <c r="CV40" s="884">
        <f t="shared" si="1"/>
        <v>0</v>
      </c>
      <c r="CW40" s="884"/>
      <c r="CX40" s="884"/>
      <c r="CY40" s="884"/>
      <c r="CZ40" s="884"/>
      <c r="DA40" s="884"/>
      <c r="DB40" s="884"/>
      <c r="DC40" s="884"/>
      <c r="DD40" s="884"/>
      <c r="DE40" s="885"/>
    </row>
    <row r="41" spans="1:123" s="3" customFormat="1" ht="23.25" customHeight="1" x14ac:dyDescent="0.2">
      <c r="A41" s="912"/>
      <c r="B41" s="913"/>
      <c r="C41" s="913"/>
      <c r="D41" s="913"/>
      <c r="E41" s="913"/>
      <c r="F41" s="913"/>
      <c r="G41" s="913"/>
      <c r="H41" s="913"/>
      <c r="I41" s="913"/>
      <c r="J41" s="913"/>
      <c r="K41" s="913"/>
      <c r="L41" s="913"/>
      <c r="M41" s="913"/>
      <c r="N41" s="913"/>
      <c r="O41" s="914"/>
      <c r="P41" s="918"/>
      <c r="Q41" s="919"/>
      <c r="R41" s="919"/>
      <c r="S41" s="919"/>
      <c r="T41" s="919"/>
      <c r="U41" s="919"/>
      <c r="V41" s="919"/>
      <c r="W41" s="919"/>
      <c r="X41" s="919"/>
      <c r="Y41" s="919"/>
      <c r="Z41" s="919"/>
      <c r="AA41" s="919"/>
      <c r="AB41" s="919"/>
      <c r="AC41" s="920"/>
      <c r="AD41" s="901"/>
      <c r="AE41" s="901"/>
      <c r="AF41" s="901"/>
      <c r="AG41" s="902"/>
      <c r="AH41" s="902"/>
      <c r="AI41" s="902"/>
      <c r="AJ41" s="902"/>
      <c r="AK41" s="906">
        <v>0</v>
      </c>
      <c r="AL41" s="907"/>
      <c r="AM41" s="907"/>
      <c r="AN41" s="907"/>
      <c r="AO41" s="907"/>
      <c r="AP41" s="908"/>
      <c r="AQ41" s="884">
        <f t="shared" si="2"/>
        <v>0</v>
      </c>
      <c r="AR41" s="884"/>
      <c r="AS41" s="884"/>
      <c r="AT41" s="884"/>
      <c r="AU41" s="884"/>
      <c r="AV41" s="884"/>
      <c r="AW41" s="884"/>
      <c r="AX41" s="884"/>
      <c r="AY41" s="895">
        <v>0</v>
      </c>
      <c r="AZ41" s="896"/>
      <c r="BA41" s="896"/>
      <c r="BB41" s="896"/>
      <c r="BC41" s="896"/>
      <c r="BD41" s="896"/>
      <c r="BE41" s="896"/>
      <c r="BF41" s="897"/>
      <c r="BG41" s="886">
        <v>0</v>
      </c>
      <c r="BH41" s="886"/>
      <c r="BI41" s="886"/>
      <c r="BJ41" s="886"/>
      <c r="BK41" s="886"/>
      <c r="BL41" s="886"/>
      <c r="BM41" s="886"/>
      <c r="BN41" s="886"/>
      <c r="BO41" s="895">
        <f t="shared" si="0"/>
        <v>0</v>
      </c>
      <c r="BP41" s="896"/>
      <c r="BQ41" s="896"/>
      <c r="BR41" s="896"/>
      <c r="BS41" s="896"/>
      <c r="BT41" s="896"/>
      <c r="BU41" s="896"/>
      <c r="BV41" s="897"/>
      <c r="BW41" s="886">
        <v>0</v>
      </c>
      <c r="BX41" s="886"/>
      <c r="BY41" s="886"/>
      <c r="BZ41" s="886"/>
      <c r="CA41" s="886"/>
      <c r="CB41" s="886"/>
      <c r="CC41" s="886"/>
      <c r="CD41" s="886"/>
      <c r="CE41" s="886">
        <v>0</v>
      </c>
      <c r="CF41" s="886"/>
      <c r="CG41" s="886"/>
      <c r="CH41" s="886"/>
      <c r="CI41" s="886"/>
      <c r="CJ41" s="886"/>
      <c r="CK41" s="886"/>
      <c r="CL41" s="886"/>
      <c r="CM41" s="886"/>
      <c r="CN41" s="886">
        <v>0</v>
      </c>
      <c r="CO41" s="886"/>
      <c r="CP41" s="886"/>
      <c r="CQ41" s="886"/>
      <c r="CR41" s="886"/>
      <c r="CS41" s="886"/>
      <c r="CT41" s="886"/>
      <c r="CU41" s="886"/>
      <c r="CV41" s="884">
        <f t="shared" si="1"/>
        <v>0</v>
      </c>
      <c r="CW41" s="884"/>
      <c r="CX41" s="884"/>
      <c r="CY41" s="884"/>
      <c r="CZ41" s="884"/>
      <c r="DA41" s="884"/>
      <c r="DB41" s="884"/>
      <c r="DC41" s="884"/>
      <c r="DD41" s="884"/>
      <c r="DE41" s="885"/>
    </row>
    <row r="42" spans="1:123" s="3" customFormat="1" ht="23.25" customHeight="1" x14ac:dyDescent="0.2">
      <c r="A42" s="912"/>
      <c r="B42" s="913"/>
      <c r="C42" s="913"/>
      <c r="D42" s="913"/>
      <c r="E42" s="913"/>
      <c r="F42" s="913"/>
      <c r="G42" s="913"/>
      <c r="H42" s="913"/>
      <c r="I42" s="913"/>
      <c r="J42" s="913"/>
      <c r="K42" s="913"/>
      <c r="L42" s="913"/>
      <c r="M42" s="913"/>
      <c r="N42" s="913"/>
      <c r="O42" s="914"/>
      <c r="P42" s="918"/>
      <c r="Q42" s="919"/>
      <c r="R42" s="919"/>
      <c r="S42" s="919"/>
      <c r="T42" s="919"/>
      <c r="U42" s="919"/>
      <c r="V42" s="919"/>
      <c r="W42" s="919"/>
      <c r="X42" s="919"/>
      <c r="Y42" s="919"/>
      <c r="Z42" s="919"/>
      <c r="AA42" s="919"/>
      <c r="AB42" s="919"/>
      <c r="AC42" s="920"/>
      <c r="AD42" s="901"/>
      <c r="AE42" s="901"/>
      <c r="AF42" s="901"/>
      <c r="AG42" s="902"/>
      <c r="AH42" s="902"/>
      <c r="AI42" s="902"/>
      <c r="AJ42" s="902"/>
      <c r="AK42" s="906">
        <v>0</v>
      </c>
      <c r="AL42" s="907"/>
      <c r="AM42" s="907"/>
      <c r="AN42" s="907"/>
      <c r="AO42" s="907"/>
      <c r="AP42" s="908"/>
      <c r="AQ42" s="884">
        <f t="shared" si="2"/>
        <v>0</v>
      </c>
      <c r="AR42" s="884"/>
      <c r="AS42" s="884"/>
      <c r="AT42" s="884"/>
      <c r="AU42" s="884"/>
      <c r="AV42" s="884"/>
      <c r="AW42" s="884"/>
      <c r="AX42" s="884"/>
      <c r="AY42" s="895">
        <v>0</v>
      </c>
      <c r="AZ42" s="896"/>
      <c r="BA42" s="896"/>
      <c r="BB42" s="896"/>
      <c r="BC42" s="896"/>
      <c r="BD42" s="896"/>
      <c r="BE42" s="896"/>
      <c r="BF42" s="897"/>
      <c r="BG42" s="886">
        <v>0</v>
      </c>
      <c r="BH42" s="886"/>
      <c r="BI42" s="886"/>
      <c r="BJ42" s="886"/>
      <c r="BK42" s="886"/>
      <c r="BL42" s="886"/>
      <c r="BM42" s="886"/>
      <c r="BN42" s="886"/>
      <c r="BO42" s="895">
        <f t="shared" si="0"/>
        <v>0</v>
      </c>
      <c r="BP42" s="896"/>
      <c r="BQ42" s="896"/>
      <c r="BR42" s="896"/>
      <c r="BS42" s="896"/>
      <c r="BT42" s="896"/>
      <c r="BU42" s="896"/>
      <c r="BV42" s="897"/>
      <c r="BW42" s="886">
        <v>0</v>
      </c>
      <c r="BX42" s="886"/>
      <c r="BY42" s="886"/>
      <c r="BZ42" s="886"/>
      <c r="CA42" s="886"/>
      <c r="CB42" s="886"/>
      <c r="CC42" s="886"/>
      <c r="CD42" s="886"/>
      <c r="CE42" s="886">
        <v>0</v>
      </c>
      <c r="CF42" s="886"/>
      <c r="CG42" s="886"/>
      <c r="CH42" s="886"/>
      <c r="CI42" s="886"/>
      <c r="CJ42" s="886"/>
      <c r="CK42" s="886"/>
      <c r="CL42" s="886"/>
      <c r="CM42" s="886"/>
      <c r="CN42" s="886">
        <v>0</v>
      </c>
      <c r="CO42" s="886"/>
      <c r="CP42" s="886"/>
      <c r="CQ42" s="886"/>
      <c r="CR42" s="886"/>
      <c r="CS42" s="886"/>
      <c r="CT42" s="886"/>
      <c r="CU42" s="886"/>
      <c r="CV42" s="884">
        <f t="shared" si="1"/>
        <v>0</v>
      </c>
      <c r="CW42" s="884"/>
      <c r="CX42" s="884"/>
      <c r="CY42" s="884"/>
      <c r="CZ42" s="884"/>
      <c r="DA42" s="884"/>
      <c r="DB42" s="884"/>
      <c r="DC42" s="884"/>
      <c r="DD42" s="884"/>
      <c r="DE42" s="885"/>
    </row>
    <row r="43" spans="1:123" s="3" customFormat="1" ht="23.25" customHeight="1" x14ac:dyDescent="0.2">
      <c r="A43" s="912"/>
      <c r="B43" s="913"/>
      <c r="C43" s="913"/>
      <c r="D43" s="913"/>
      <c r="E43" s="913"/>
      <c r="F43" s="913"/>
      <c r="G43" s="913"/>
      <c r="H43" s="913"/>
      <c r="I43" s="913"/>
      <c r="J43" s="913"/>
      <c r="K43" s="913"/>
      <c r="L43" s="913"/>
      <c r="M43" s="913"/>
      <c r="N43" s="913"/>
      <c r="O43" s="914"/>
      <c r="P43" s="900"/>
      <c r="Q43" s="900"/>
      <c r="R43" s="900"/>
      <c r="S43" s="900"/>
      <c r="T43" s="900"/>
      <c r="U43" s="900"/>
      <c r="V43" s="900"/>
      <c r="W43" s="900"/>
      <c r="X43" s="900"/>
      <c r="Y43" s="900"/>
      <c r="Z43" s="900"/>
      <c r="AA43" s="900"/>
      <c r="AB43" s="900"/>
      <c r="AC43" s="900"/>
      <c r="AD43" s="901"/>
      <c r="AE43" s="901"/>
      <c r="AF43" s="901"/>
      <c r="AG43" s="902"/>
      <c r="AH43" s="902"/>
      <c r="AI43" s="902"/>
      <c r="AJ43" s="902"/>
      <c r="AK43" s="906">
        <v>0</v>
      </c>
      <c r="AL43" s="907"/>
      <c r="AM43" s="907"/>
      <c r="AN43" s="907"/>
      <c r="AO43" s="907"/>
      <c r="AP43" s="908"/>
      <c r="AQ43" s="884">
        <f t="shared" si="2"/>
        <v>0</v>
      </c>
      <c r="AR43" s="884"/>
      <c r="AS43" s="884"/>
      <c r="AT43" s="884"/>
      <c r="AU43" s="884"/>
      <c r="AV43" s="884"/>
      <c r="AW43" s="884"/>
      <c r="AX43" s="884"/>
      <c r="AY43" s="895">
        <v>0</v>
      </c>
      <c r="AZ43" s="896"/>
      <c r="BA43" s="896"/>
      <c r="BB43" s="896"/>
      <c r="BC43" s="896"/>
      <c r="BD43" s="896"/>
      <c r="BE43" s="896"/>
      <c r="BF43" s="897"/>
      <c r="BG43" s="886">
        <v>0</v>
      </c>
      <c r="BH43" s="886"/>
      <c r="BI43" s="886"/>
      <c r="BJ43" s="886"/>
      <c r="BK43" s="886"/>
      <c r="BL43" s="886"/>
      <c r="BM43" s="886"/>
      <c r="BN43" s="886"/>
      <c r="BO43" s="895">
        <f t="shared" si="0"/>
        <v>0</v>
      </c>
      <c r="BP43" s="896"/>
      <c r="BQ43" s="896"/>
      <c r="BR43" s="896"/>
      <c r="BS43" s="896"/>
      <c r="BT43" s="896"/>
      <c r="BU43" s="896"/>
      <c r="BV43" s="897"/>
      <c r="BW43" s="886">
        <v>0</v>
      </c>
      <c r="BX43" s="886"/>
      <c r="BY43" s="886"/>
      <c r="BZ43" s="886"/>
      <c r="CA43" s="886"/>
      <c r="CB43" s="886"/>
      <c r="CC43" s="886"/>
      <c r="CD43" s="886"/>
      <c r="CE43" s="886">
        <v>0</v>
      </c>
      <c r="CF43" s="886"/>
      <c r="CG43" s="886"/>
      <c r="CH43" s="886"/>
      <c r="CI43" s="886"/>
      <c r="CJ43" s="886"/>
      <c r="CK43" s="886"/>
      <c r="CL43" s="886"/>
      <c r="CM43" s="886"/>
      <c r="CN43" s="886">
        <v>0</v>
      </c>
      <c r="CO43" s="886"/>
      <c r="CP43" s="886"/>
      <c r="CQ43" s="886"/>
      <c r="CR43" s="886"/>
      <c r="CS43" s="886"/>
      <c r="CT43" s="886"/>
      <c r="CU43" s="886"/>
      <c r="CV43" s="884">
        <f t="shared" si="1"/>
        <v>0</v>
      </c>
      <c r="CW43" s="884"/>
      <c r="CX43" s="884"/>
      <c r="CY43" s="884"/>
      <c r="CZ43" s="884"/>
      <c r="DA43" s="884"/>
      <c r="DB43" s="884"/>
      <c r="DC43" s="884"/>
      <c r="DD43" s="884"/>
      <c r="DE43" s="885"/>
    </row>
    <row r="44" spans="1:123" s="3" customFormat="1" ht="23.25" customHeight="1" x14ac:dyDescent="0.2">
      <c r="A44" s="912"/>
      <c r="B44" s="913"/>
      <c r="C44" s="913"/>
      <c r="D44" s="913"/>
      <c r="E44" s="913"/>
      <c r="F44" s="913"/>
      <c r="G44" s="913"/>
      <c r="H44" s="913"/>
      <c r="I44" s="913"/>
      <c r="J44" s="913"/>
      <c r="K44" s="913"/>
      <c r="L44" s="913"/>
      <c r="M44" s="913"/>
      <c r="N44" s="913"/>
      <c r="O44" s="914"/>
      <c r="P44" s="900"/>
      <c r="Q44" s="900"/>
      <c r="R44" s="900"/>
      <c r="S44" s="900"/>
      <c r="T44" s="900"/>
      <c r="U44" s="900"/>
      <c r="V44" s="900"/>
      <c r="W44" s="900"/>
      <c r="X44" s="900"/>
      <c r="Y44" s="900"/>
      <c r="Z44" s="900"/>
      <c r="AA44" s="900"/>
      <c r="AB44" s="900"/>
      <c r="AC44" s="900"/>
      <c r="AD44" s="901"/>
      <c r="AE44" s="901"/>
      <c r="AF44" s="901"/>
      <c r="AG44" s="902"/>
      <c r="AH44" s="902"/>
      <c r="AI44" s="902"/>
      <c r="AJ44" s="902"/>
      <c r="AK44" s="906">
        <v>0</v>
      </c>
      <c r="AL44" s="907"/>
      <c r="AM44" s="907"/>
      <c r="AN44" s="907"/>
      <c r="AO44" s="907"/>
      <c r="AP44" s="908"/>
      <c r="AQ44" s="884">
        <f t="shared" si="2"/>
        <v>0</v>
      </c>
      <c r="AR44" s="884"/>
      <c r="AS44" s="884"/>
      <c r="AT44" s="884"/>
      <c r="AU44" s="884"/>
      <c r="AV44" s="884"/>
      <c r="AW44" s="884"/>
      <c r="AX44" s="884"/>
      <c r="AY44" s="895">
        <v>0</v>
      </c>
      <c r="AZ44" s="896"/>
      <c r="BA44" s="896"/>
      <c r="BB44" s="896"/>
      <c r="BC44" s="896"/>
      <c r="BD44" s="896"/>
      <c r="BE44" s="896"/>
      <c r="BF44" s="897"/>
      <c r="BG44" s="886">
        <v>0</v>
      </c>
      <c r="BH44" s="886"/>
      <c r="BI44" s="886"/>
      <c r="BJ44" s="886"/>
      <c r="BK44" s="886"/>
      <c r="BL44" s="886"/>
      <c r="BM44" s="886"/>
      <c r="BN44" s="886"/>
      <c r="BO44" s="895">
        <f t="shared" si="0"/>
        <v>0</v>
      </c>
      <c r="BP44" s="896"/>
      <c r="BQ44" s="896"/>
      <c r="BR44" s="896"/>
      <c r="BS44" s="896"/>
      <c r="BT44" s="896"/>
      <c r="BU44" s="896"/>
      <c r="BV44" s="897"/>
      <c r="BW44" s="886">
        <v>0</v>
      </c>
      <c r="BX44" s="886"/>
      <c r="BY44" s="886"/>
      <c r="BZ44" s="886"/>
      <c r="CA44" s="886"/>
      <c r="CB44" s="886"/>
      <c r="CC44" s="886"/>
      <c r="CD44" s="886"/>
      <c r="CE44" s="886">
        <v>0</v>
      </c>
      <c r="CF44" s="886"/>
      <c r="CG44" s="886"/>
      <c r="CH44" s="886"/>
      <c r="CI44" s="886"/>
      <c r="CJ44" s="886"/>
      <c r="CK44" s="886"/>
      <c r="CL44" s="886"/>
      <c r="CM44" s="886"/>
      <c r="CN44" s="886">
        <v>0</v>
      </c>
      <c r="CO44" s="886"/>
      <c r="CP44" s="886"/>
      <c r="CQ44" s="886"/>
      <c r="CR44" s="886"/>
      <c r="CS44" s="886"/>
      <c r="CT44" s="886"/>
      <c r="CU44" s="886"/>
      <c r="CV44" s="884">
        <f t="shared" si="1"/>
        <v>0</v>
      </c>
      <c r="CW44" s="884"/>
      <c r="CX44" s="884"/>
      <c r="CY44" s="884"/>
      <c r="CZ44" s="884"/>
      <c r="DA44" s="884"/>
      <c r="DB44" s="884"/>
      <c r="DC44" s="884"/>
      <c r="DD44" s="884"/>
      <c r="DE44" s="885"/>
    </row>
    <row r="45" spans="1:123" s="3" customFormat="1" ht="23.25" customHeight="1" x14ac:dyDescent="0.2">
      <c r="A45" s="912"/>
      <c r="B45" s="913"/>
      <c r="C45" s="913"/>
      <c r="D45" s="913"/>
      <c r="E45" s="913"/>
      <c r="F45" s="913"/>
      <c r="G45" s="913"/>
      <c r="H45" s="913"/>
      <c r="I45" s="913"/>
      <c r="J45" s="913"/>
      <c r="K45" s="913"/>
      <c r="L45" s="913"/>
      <c r="M45" s="913"/>
      <c r="N45" s="913"/>
      <c r="O45" s="914"/>
      <c r="P45" s="900"/>
      <c r="Q45" s="900"/>
      <c r="R45" s="900"/>
      <c r="S45" s="900"/>
      <c r="T45" s="900"/>
      <c r="U45" s="900"/>
      <c r="V45" s="900"/>
      <c r="W45" s="900"/>
      <c r="X45" s="900"/>
      <c r="Y45" s="900"/>
      <c r="Z45" s="900"/>
      <c r="AA45" s="900"/>
      <c r="AB45" s="900"/>
      <c r="AC45" s="900"/>
      <c r="AD45" s="901"/>
      <c r="AE45" s="901"/>
      <c r="AF45" s="901"/>
      <c r="AG45" s="902"/>
      <c r="AH45" s="902"/>
      <c r="AI45" s="902"/>
      <c r="AJ45" s="902"/>
      <c r="AK45" s="906">
        <v>0</v>
      </c>
      <c r="AL45" s="907"/>
      <c r="AM45" s="907"/>
      <c r="AN45" s="907"/>
      <c r="AO45" s="907"/>
      <c r="AP45" s="908"/>
      <c r="AQ45" s="884">
        <f t="shared" si="2"/>
        <v>0</v>
      </c>
      <c r="AR45" s="884"/>
      <c r="AS45" s="884"/>
      <c r="AT45" s="884"/>
      <c r="AU45" s="884"/>
      <c r="AV45" s="884"/>
      <c r="AW45" s="884"/>
      <c r="AX45" s="884"/>
      <c r="AY45" s="895">
        <v>0</v>
      </c>
      <c r="AZ45" s="896"/>
      <c r="BA45" s="896"/>
      <c r="BB45" s="896"/>
      <c r="BC45" s="896"/>
      <c r="BD45" s="896"/>
      <c r="BE45" s="896"/>
      <c r="BF45" s="897"/>
      <c r="BG45" s="886">
        <v>0</v>
      </c>
      <c r="BH45" s="886"/>
      <c r="BI45" s="886"/>
      <c r="BJ45" s="886"/>
      <c r="BK45" s="886"/>
      <c r="BL45" s="886"/>
      <c r="BM45" s="886"/>
      <c r="BN45" s="886"/>
      <c r="BO45" s="895">
        <f t="shared" si="0"/>
        <v>0</v>
      </c>
      <c r="BP45" s="896"/>
      <c r="BQ45" s="896"/>
      <c r="BR45" s="896"/>
      <c r="BS45" s="896"/>
      <c r="BT45" s="896"/>
      <c r="BU45" s="896"/>
      <c r="BV45" s="897"/>
      <c r="BW45" s="886">
        <v>0</v>
      </c>
      <c r="BX45" s="886"/>
      <c r="BY45" s="886"/>
      <c r="BZ45" s="886"/>
      <c r="CA45" s="886"/>
      <c r="CB45" s="886"/>
      <c r="CC45" s="886"/>
      <c r="CD45" s="886"/>
      <c r="CE45" s="886">
        <v>0</v>
      </c>
      <c r="CF45" s="886"/>
      <c r="CG45" s="886"/>
      <c r="CH45" s="886"/>
      <c r="CI45" s="886"/>
      <c r="CJ45" s="886"/>
      <c r="CK45" s="886"/>
      <c r="CL45" s="886"/>
      <c r="CM45" s="886"/>
      <c r="CN45" s="886">
        <v>0</v>
      </c>
      <c r="CO45" s="886"/>
      <c r="CP45" s="886"/>
      <c r="CQ45" s="886"/>
      <c r="CR45" s="886"/>
      <c r="CS45" s="886"/>
      <c r="CT45" s="886"/>
      <c r="CU45" s="886"/>
      <c r="CV45" s="884">
        <f t="shared" si="1"/>
        <v>0</v>
      </c>
      <c r="CW45" s="884"/>
      <c r="CX45" s="884"/>
      <c r="CY45" s="884"/>
      <c r="CZ45" s="884"/>
      <c r="DA45" s="884"/>
      <c r="DB45" s="884"/>
      <c r="DC45" s="884"/>
      <c r="DD45" s="884"/>
      <c r="DE45" s="885"/>
    </row>
    <row r="46" spans="1:123" s="3" customFormat="1" ht="23.25" customHeight="1" x14ac:dyDescent="0.2">
      <c r="A46" s="912"/>
      <c r="B46" s="913"/>
      <c r="C46" s="913"/>
      <c r="D46" s="913"/>
      <c r="E46" s="913"/>
      <c r="F46" s="913"/>
      <c r="G46" s="913"/>
      <c r="H46" s="913"/>
      <c r="I46" s="913"/>
      <c r="J46" s="913"/>
      <c r="K46" s="913"/>
      <c r="L46" s="913"/>
      <c r="M46" s="913"/>
      <c r="N46" s="913"/>
      <c r="O46" s="914"/>
      <c r="P46" s="900"/>
      <c r="Q46" s="900"/>
      <c r="R46" s="900"/>
      <c r="S46" s="900"/>
      <c r="T46" s="900"/>
      <c r="U46" s="900"/>
      <c r="V46" s="900"/>
      <c r="W46" s="900"/>
      <c r="X46" s="900"/>
      <c r="Y46" s="900"/>
      <c r="Z46" s="900"/>
      <c r="AA46" s="900"/>
      <c r="AB46" s="900"/>
      <c r="AC46" s="900"/>
      <c r="AD46" s="901"/>
      <c r="AE46" s="901"/>
      <c r="AF46" s="901"/>
      <c r="AG46" s="902"/>
      <c r="AH46" s="902"/>
      <c r="AI46" s="902"/>
      <c r="AJ46" s="902"/>
      <c r="AK46" s="906">
        <v>0</v>
      </c>
      <c r="AL46" s="907"/>
      <c r="AM46" s="907"/>
      <c r="AN46" s="907"/>
      <c r="AO46" s="907"/>
      <c r="AP46" s="908"/>
      <c r="AQ46" s="884">
        <f t="shared" si="2"/>
        <v>0</v>
      </c>
      <c r="AR46" s="884"/>
      <c r="AS46" s="884"/>
      <c r="AT46" s="884"/>
      <c r="AU46" s="884"/>
      <c r="AV46" s="884"/>
      <c r="AW46" s="884"/>
      <c r="AX46" s="884"/>
      <c r="AY46" s="895">
        <v>0</v>
      </c>
      <c r="AZ46" s="896"/>
      <c r="BA46" s="896"/>
      <c r="BB46" s="896"/>
      <c r="BC46" s="896"/>
      <c r="BD46" s="896"/>
      <c r="BE46" s="896"/>
      <c r="BF46" s="897"/>
      <c r="BG46" s="886">
        <v>0</v>
      </c>
      <c r="BH46" s="886"/>
      <c r="BI46" s="886"/>
      <c r="BJ46" s="886"/>
      <c r="BK46" s="886"/>
      <c r="BL46" s="886"/>
      <c r="BM46" s="886"/>
      <c r="BN46" s="886"/>
      <c r="BO46" s="895">
        <f t="shared" si="0"/>
        <v>0</v>
      </c>
      <c r="BP46" s="896"/>
      <c r="BQ46" s="896"/>
      <c r="BR46" s="896"/>
      <c r="BS46" s="896"/>
      <c r="BT46" s="896"/>
      <c r="BU46" s="896"/>
      <c r="BV46" s="897"/>
      <c r="BW46" s="886">
        <v>0</v>
      </c>
      <c r="BX46" s="886"/>
      <c r="BY46" s="886"/>
      <c r="BZ46" s="886"/>
      <c r="CA46" s="886"/>
      <c r="CB46" s="886"/>
      <c r="CC46" s="886"/>
      <c r="CD46" s="886"/>
      <c r="CE46" s="886">
        <v>0</v>
      </c>
      <c r="CF46" s="886"/>
      <c r="CG46" s="886"/>
      <c r="CH46" s="886"/>
      <c r="CI46" s="886"/>
      <c r="CJ46" s="886"/>
      <c r="CK46" s="886"/>
      <c r="CL46" s="886"/>
      <c r="CM46" s="886"/>
      <c r="CN46" s="886">
        <v>0</v>
      </c>
      <c r="CO46" s="886"/>
      <c r="CP46" s="886"/>
      <c r="CQ46" s="886"/>
      <c r="CR46" s="886"/>
      <c r="CS46" s="886"/>
      <c r="CT46" s="886"/>
      <c r="CU46" s="886"/>
      <c r="CV46" s="884">
        <f t="shared" si="1"/>
        <v>0</v>
      </c>
      <c r="CW46" s="884"/>
      <c r="CX46" s="884"/>
      <c r="CY46" s="884"/>
      <c r="CZ46" s="884"/>
      <c r="DA46" s="884"/>
      <c r="DB46" s="884"/>
      <c r="DC46" s="884"/>
      <c r="DD46" s="884"/>
      <c r="DE46" s="885"/>
    </row>
    <row r="47" spans="1:123" s="3" customFormat="1" ht="23.25" customHeight="1" x14ac:dyDescent="0.2">
      <c r="A47" s="912"/>
      <c r="B47" s="913"/>
      <c r="C47" s="913"/>
      <c r="D47" s="913"/>
      <c r="E47" s="913"/>
      <c r="F47" s="913"/>
      <c r="G47" s="913"/>
      <c r="H47" s="913"/>
      <c r="I47" s="913"/>
      <c r="J47" s="913"/>
      <c r="K47" s="913"/>
      <c r="L47" s="913"/>
      <c r="M47" s="913"/>
      <c r="N47" s="913"/>
      <c r="O47" s="914"/>
      <c r="P47" s="900"/>
      <c r="Q47" s="900"/>
      <c r="R47" s="900"/>
      <c r="S47" s="900"/>
      <c r="T47" s="900"/>
      <c r="U47" s="900"/>
      <c r="V47" s="900"/>
      <c r="W47" s="900"/>
      <c r="X47" s="900"/>
      <c r="Y47" s="900"/>
      <c r="Z47" s="900"/>
      <c r="AA47" s="900"/>
      <c r="AB47" s="900"/>
      <c r="AC47" s="900"/>
      <c r="AD47" s="901"/>
      <c r="AE47" s="901"/>
      <c r="AF47" s="901"/>
      <c r="AG47" s="902"/>
      <c r="AH47" s="902"/>
      <c r="AI47" s="902"/>
      <c r="AJ47" s="902"/>
      <c r="AK47" s="906">
        <v>0</v>
      </c>
      <c r="AL47" s="907"/>
      <c r="AM47" s="907"/>
      <c r="AN47" s="907"/>
      <c r="AO47" s="907"/>
      <c r="AP47" s="908"/>
      <c r="AQ47" s="884">
        <f t="shared" si="2"/>
        <v>0</v>
      </c>
      <c r="AR47" s="884"/>
      <c r="AS47" s="884"/>
      <c r="AT47" s="884"/>
      <c r="AU47" s="884"/>
      <c r="AV47" s="884"/>
      <c r="AW47" s="884"/>
      <c r="AX47" s="884"/>
      <c r="AY47" s="895">
        <v>0</v>
      </c>
      <c r="AZ47" s="896"/>
      <c r="BA47" s="896"/>
      <c r="BB47" s="896"/>
      <c r="BC47" s="896"/>
      <c r="BD47" s="896"/>
      <c r="BE47" s="896"/>
      <c r="BF47" s="897"/>
      <c r="BG47" s="886">
        <v>0</v>
      </c>
      <c r="BH47" s="886"/>
      <c r="BI47" s="886"/>
      <c r="BJ47" s="886"/>
      <c r="BK47" s="886"/>
      <c r="BL47" s="886"/>
      <c r="BM47" s="886"/>
      <c r="BN47" s="886"/>
      <c r="BO47" s="895">
        <f t="shared" si="0"/>
        <v>0</v>
      </c>
      <c r="BP47" s="896"/>
      <c r="BQ47" s="896"/>
      <c r="BR47" s="896"/>
      <c r="BS47" s="896"/>
      <c r="BT47" s="896"/>
      <c r="BU47" s="896"/>
      <c r="BV47" s="897"/>
      <c r="BW47" s="886">
        <v>0</v>
      </c>
      <c r="BX47" s="886"/>
      <c r="BY47" s="886"/>
      <c r="BZ47" s="886"/>
      <c r="CA47" s="886"/>
      <c r="CB47" s="886"/>
      <c r="CC47" s="886"/>
      <c r="CD47" s="886"/>
      <c r="CE47" s="886">
        <v>0</v>
      </c>
      <c r="CF47" s="886"/>
      <c r="CG47" s="886"/>
      <c r="CH47" s="886"/>
      <c r="CI47" s="886"/>
      <c r="CJ47" s="886"/>
      <c r="CK47" s="886"/>
      <c r="CL47" s="886"/>
      <c r="CM47" s="886"/>
      <c r="CN47" s="886">
        <v>0</v>
      </c>
      <c r="CO47" s="886"/>
      <c r="CP47" s="886"/>
      <c r="CQ47" s="886"/>
      <c r="CR47" s="886"/>
      <c r="CS47" s="886"/>
      <c r="CT47" s="886"/>
      <c r="CU47" s="886"/>
      <c r="CV47" s="884">
        <f t="shared" si="1"/>
        <v>0</v>
      </c>
      <c r="CW47" s="884"/>
      <c r="CX47" s="884"/>
      <c r="CY47" s="884"/>
      <c r="CZ47" s="884"/>
      <c r="DA47" s="884"/>
      <c r="DB47" s="884"/>
      <c r="DC47" s="884"/>
      <c r="DD47" s="884"/>
      <c r="DE47" s="885"/>
    </row>
    <row r="48" spans="1:123" s="3" customFormat="1" ht="23.25" customHeight="1" x14ac:dyDescent="0.2">
      <c r="A48" s="912"/>
      <c r="B48" s="913"/>
      <c r="C48" s="913"/>
      <c r="D48" s="913"/>
      <c r="E48" s="913"/>
      <c r="F48" s="913"/>
      <c r="G48" s="913"/>
      <c r="H48" s="913"/>
      <c r="I48" s="913"/>
      <c r="J48" s="913"/>
      <c r="K48" s="913"/>
      <c r="L48" s="913"/>
      <c r="M48" s="913"/>
      <c r="N48" s="913"/>
      <c r="O48" s="914"/>
      <c r="P48" s="900"/>
      <c r="Q48" s="900"/>
      <c r="R48" s="900"/>
      <c r="S48" s="900"/>
      <c r="T48" s="900"/>
      <c r="U48" s="900"/>
      <c r="V48" s="900"/>
      <c r="W48" s="900"/>
      <c r="X48" s="900"/>
      <c r="Y48" s="900"/>
      <c r="Z48" s="900"/>
      <c r="AA48" s="900"/>
      <c r="AB48" s="900"/>
      <c r="AC48" s="900"/>
      <c r="AD48" s="901"/>
      <c r="AE48" s="901"/>
      <c r="AF48" s="901"/>
      <c r="AG48" s="902"/>
      <c r="AH48" s="902"/>
      <c r="AI48" s="902"/>
      <c r="AJ48" s="902"/>
      <c r="AK48" s="906">
        <v>0</v>
      </c>
      <c r="AL48" s="907"/>
      <c r="AM48" s="907"/>
      <c r="AN48" s="907"/>
      <c r="AO48" s="907"/>
      <c r="AP48" s="908"/>
      <c r="AQ48" s="884">
        <f t="shared" si="2"/>
        <v>0</v>
      </c>
      <c r="AR48" s="884"/>
      <c r="AS48" s="884"/>
      <c r="AT48" s="884"/>
      <c r="AU48" s="884"/>
      <c r="AV48" s="884"/>
      <c r="AW48" s="884"/>
      <c r="AX48" s="884"/>
      <c r="AY48" s="895">
        <v>0</v>
      </c>
      <c r="AZ48" s="896"/>
      <c r="BA48" s="896"/>
      <c r="BB48" s="896"/>
      <c r="BC48" s="896"/>
      <c r="BD48" s="896"/>
      <c r="BE48" s="896"/>
      <c r="BF48" s="897"/>
      <c r="BG48" s="886">
        <v>0</v>
      </c>
      <c r="BH48" s="886"/>
      <c r="BI48" s="886"/>
      <c r="BJ48" s="886"/>
      <c r="BK48" s="886"/>
      <c r="BL48" s="886"/>
      <c r="BM48" s="886"/>
      <c r="BN48" s="886"/>
      <c r="BO48" s="895">
        <f t="shared" si="0"/>
        <v>0</v>
      </c>
      <c r="BP48" s="896"/>
      <c r="BQ48" s="896"/>
      <c r="BR48" s="896"/>
      <c r="BS48" s="896"/>
      <c r="BT48" s="896"/>
      <c r="BU48" s="896"/>
      <c r="BV48" s="897"/>
      <c r="BW48" s="886">
        <v>0</v>
      </c>
      <c r="BX48" s="886"/>
      <c r="BY48" s="886"/>
      <c r="BZ48" s="886"/>
      <c r="CA48" s="886"/>
      <c r="CB48" s="886"/>
      <c r="CC48" s="886"/>
      <c r="CD48" s="886"/>
      <c r="CE48" s="886">
        <v>0</v>
      </c>
      <c r="CF48" s="886"/>
      <c r="CG48" s="886"/>
      <c r="CH48" s="886"/>
      <c r="CI48" s="886"/>
      <c r="CJ48" s="886"/>
      <c r="CK48" s="886"/>
      <c r="CL48" s="886"/>
      <c r="CM48" s="886"/>
      <c r="CN48" s="886">
        <v>0</v>
      </c>
      <c r="CO48" s="886"/>
      <c r="CP48" s="886"/>
      <c r="CQ48" s="886"/>
      <c r="CR48" s="886"/>
      <c r="CS48" s="886"/>
      <c r="CT48" s="886"/>
      <c r="CU48" s="886"/>
      <c r="CV48" s="884">
        <f t="shared" si="1"/>
        <v>0</v>
      </c>
      <c r="CW48" s="884"/>
      <c r="CX48" s="884"/>
      <c r="CY48" s="884"/>
      <c r="CZ48" s="884"/>
      <c r="DA48" s="884"/>
      <c r="DB48" s="884"/>
      <c r="DC48" s="884"/>
      <c r="DD48" s="884"/>
      <c r="DE48" s="885"/>
      <c r="DR48" s="81"/>
    </row>
    <row r="49" spans="1:109" s="3" customFormat="1" ht="23.25" customHeight="1" x14ac:dyDescent="0.2">
      <c r="A49" s="912"/>
      <c r="B49" s="913"/>
      <c r="C49" s="913"/>
      <c r="D49" s="913"/>
      <c r="E49" s="913"/>
      <c r="F49" s="913"/>
      <c r="G49" s="913"/>
      <c r="H49" s="913"/>
      <c r="I49" s="913"/>
      <c r="J49" s="913"/>
      <c r="K49" s="913"/>
      <c r="L49" s="913"/>
      <c r="M49" s="913"/>
      <c r="N49" s="913"/>
      <c r="O49" s="914"/>
      <c r="P49" s="900"/>
      <c r="Q49" s="900"/>
      <c r="R49" s="900"/>
      <c r="S49" s="900"/>
      <c r="T49" s="900"/>
      <c r="U49" s="900"/>
      <c r="V49" s="900"/>
      <c r="W49" s="900"/>
      <c r="X49" s="900"/>
      <c r="Y49" s="900"/>
      <c r="Z49" s="900"/>
      <c r="AA49" s="900"/>
      <c r="AB49" s="900"/>
      <c r="AC49" s="900"/>
      <c r="AD49" s="901"/>
      <c r="AE49" s="901"/>
      <c r="AF49" s="901"/>
      <c r="AG49" s="902"/>
      <c r="AH49" s="902"/>
      <c r="AI49" s="902"/>
      <c r="AJ49" s="902"/>
      <c r="AK49" s="906">
        <v>0</v>
      </c>
      <c r="AL49" s="907"/>
      <c r="AM49" s="907"/>
      <c r="AN49" s="907"/>
      <c r="AO49" s="907"/>
      <c r="AP49" s="908"/>
      <c r="AQ49" s="884">
        <f t="shared" si="2"/>
        <v>0</v>
      </c>
      <c r="AR49" s="884"/>
      <c r="AS49" s="884"/>
      <c r="AT49" s="884"/>
      <c r="AU49" s="884"/>
      <c r="AV49" s="884"/>
      <c r="AW49" s="884"/>
      <c r="AX49" s="884"/>
      <c r="AY49" s="895">
        <v>0</v>
      </c>
      <c r="AZ49" s="896"/>
      <c r="BA49" s="896"/>
      <c r="BB49" s="896"/>
      <c r="BC49" s="896"/>
      <c r="BD49" s="896"/>
      <c r="BE49" s="896"/>
      <c r="BF49" s="897"/>
      <c r="BG49" s="886">
        <v>0</v>
      </c>
      <c r="BH49" s="886"/>
      <c r="BI49" s="886"/>
      <c r="BJ49" s="886"/>
      <c r="BK49" s="886"/>
      <c r="BL49" s="886"/>
      <c r="BM49" s="886"/>
      <c r="BN49" s="886"/>
      <c r="BO49" s="895">
        <f t="shared" si="0"/>
        <v>0</v>
      </c>
      <c r="BP49" s="896"/>
      <c r="BQ49" s="896"/>
      <c r="BR49" s="896"/>
      <c r="BS49" s="896"/>
      <c r="BT49" s="896"/>
      <c r="BU49" s="896"/>
      <c r="BV49" s="897"/>
      <c r="BW49" s="886">
        <v>0</v>
      </c>
      <c r="BX49" s="886"/>
      <c r="BY49" s="886"/>
      <c r="BZ49" s="886"/>
      <c r="CA49" s="886"/>
      <c r="CB49" s="886"/>
      <c r="CC49" s="886"/>
      <c r="CD49" s="886"/>
      <c r="CE49" s="886">
        <v>0</v>
      </c>
      <c r="CF49" s="886"/>
      <c r="CG49" s="886"/>
      <c r="CH49" s="886"/>
      <c r="CI49" s="886"/>
      <c r="CJ49" s="886"/>
      <c r="CK49" s="886"/>
      <c r="CL49" s="886"/>
      <c r="CM49" s="886"/>
      <c r="CN49" s="886">
        <v>0</v>
      </c>
      <c r="CO49" s="886"/>
      <c r="CP49" s="886"/>
      <c r="CQ49" s="886"/>
      <c r="CR49" s="886"/>
      <c r="CS49" s="886"/>
      <c r="CT49" s="886"/>
      <c r="CU49" s="886"/>
      <c r="CV49" s="884">
        <f t="shared" si="1"/>
        <v>0</v>
      </c>
      <c r="CW49" s="884"/>
      <c r="CX49" s="884"/>
      <c r="CY49" s="884"/>
      <c r="CZ49" s="884"/>
      <c r="DA49" s="884"/>
      <c r="DB49" s="884"/>
      <c r="DC49" s="884"/>
      <c r="DD49" s="884"/>
      <c r="DE49" s="885"/>
    </row>
    <row r="50" spans="1:109" s="3" customFormat="1" ht="23.25" customHeight="1" x14ac:dyDescent="0.2">
      <c r="A50" s="912"/>
      <c r="B50" s="913"/>
      <c r="C50" s="913"/>
      <c r="D50" s="913"/>
      <c r="E50" s="913"/>
      <c r="F50" s="913"/>
      <c r="G50" s="913"/>
      <c r="H50" s="913"/>
      <c r="I50" s="913"/>
      <c r="J50" s="913"/>
      <c r="K50" s="913"/>
      <c r="L50" s="913"/>
      <c r="M50" s="913"/>
      <c r="N50" s="913"/>
      <c r="O50" s="914"/>
      <c r="P50" s="900"/>
      <c r="Q50" s="900"/>
      <c r="R50" s="900"/>
      <c r="S50" s="900"/>
      <c r="T50" s="900"/>
      <c r="U50" s="900"/>
      <c r="V50" s="900"/>
      <c r="W50" s="900"/>
      <c r="X50" s="900"/>
      <c r="Y50" s="900"/>
      <c r="Z50" s="900"/>
      <c r="AA50" s="900"/>
      <c r="AB50" s="900"/>
      <c r="AC50" s="900"/>
      <c r="AD50" s="901"/>
      <c r="AE50" s="901"/>
      <c r="AF50" s="901"/>
      <c r="AG50" s="902"/>
      <c r="AH50" s="902"/>
      <c r="AI50" s="902"/>
      <c r="AJ50" s="902"/>
      <c r="AK50" s="906">
        <v>0</v>
      </c>
      <c r="AL50" s="907"/>
      <c r="AM50" s="907"/>
      <c r="AN50" s="907"/>
      <c r="AO50" s="907"/>
      <c r="AP50" s="908"/>
      <c r="AQ50" s="884">
        <f t="shared" si="2"/>
        <v>0</v>
      </c>
      <c r="AR50" s="884"/>
      <c r="AS50" s="884"/>
      <c r="AT50" s="884"/>
      <c r="AU50" s="884"/>
      <c r="AV50" s="884"/>
      <c r="AW50" s="884"/>
      <c r="AX50" s="884"/>
      <c r="AY50" s="895">
        <v>0</v>
      </c>
      <c r="AZ50" s="896"/>
      <c r="BA50" s="896"/>
      <c r="BB50" s="896"/>
      <c r="BC50" s="896"/>
      <c r="BD50" s="896"/>
      <c r="BE50" s="896"/>
      <c r="BF50" s="897"/>
      <c r="BG50" s="886">
        <v>0</v>
      </c>
      <c r="BH50" s="886"/>
      <c r="BI50" s="886"/>
      <c r="BJ50" s="886"/>
      <c r="BK50" s="886"/>
      <c r="BL50" s="886"/>
      <c r="BM50" s="886"/>
      <c r="BN50" s="886"/>
      <c r="BO50" s="895">
        <f t="shared" si="0"/>
        <v>0</v>
      </c>
      <c r="BP50" s="896"/>
      <c r="BQ50" s="896"/>
      <c r="BR50" s="896"/>
      <c r="BS50" s="896"/>
      <c r="BT50" s="896"/>
      <c r="BU50" s="896"/>
      <c r="BV50" s="897"/>
      <c r="BW50" s="886">
        <v>0</v>
      </c>
      <c r="BX50" s="886"/>
      <c r="BY50" s="886"/>
      <c r="BZ50" s="886"/>
      <c r="CA50" s="886"/>
      <c r="CB50" s="886"/>
      <c r="CC50" s="886"/>
      <c r="CD50" s="886"/>
      <c r="CE50" s="886">
        <v>0</v>
      </c>
      <c r="CF50" s="886"/>
      <c r="CG50" s="886"/>
      <c r="CH50" s="886"/>
      <c r="CI50" s="886"/>
      <c r="CJ50" s="886"/>
      <c r="CK50" s="886"/>
      <c r="CL50" s="886"/>
      <c r="CM50" s="886"/>
      <c r="CN50" s="886">
        <v>0</v>
      </c>
      <c r="CO50" s="886"/>
      <c r="CP50" s="886"/>
      <c r="CQ50" s="886"/>
      <c r="CR50" s="886"/>
      <c r="CS50" s="886"/>
      <c r="CT50" s="886"/>
      <c r="CU50" s="886"/>
      <c r="CV50" s="884">
        <f t="shared" si="1"/>
        <v>0</v>
      </c>
      <c r="CW50" s="884"/>
      <c r="CX50" s="884"/>
      <c r="CY50" s="884"/>
      <c r="CZ50" s="884"/>
      <c r="DA50" s="884"/>
      <c r="DB50" s="884"/>
      <c r="DC50" s="884"/>
      <c r="DD50" s="884"/>
      <c r="DE50" s="885"/>
    </row>
    <row r="51" spans="1:109" s="3" customFormat="1" ht="23.25" customHeight="1" x14ac:dyDescent="0.2">
      <c r="A51" s="912"/>
      <c r="B51" s="913"/>
      <c r="C51" s="913"/>
      <c r="D51" s="913"/>
      <c r="E51" s="913"/>
      <c r="F51" s="913"/>
      <c r="G51" s="913"/>
      <c r="H51" s="913"/>
      <c r="I51" s="913"/>
      <c r="J51" s="913"/>
      <c r="K51" s="913"/>
      <c r="L51" s="913"/>
      <c r="M51" s="913"/>
      <c r="N51" s="913"/>
      <c r="O51" s="914"/>
      <c r="P51" s="900"/>
      <c r="Q51" s="900"/>
      <c r="R51" s="900"/>
      <c r="S51" s="900"/>
      <c r="T51" s="900"/>
      <c r="U51" s="900"/>
      <c r="V51" s="900"/>
      <c r="W51" s="900"/>
      <c r="X51" s="900"/>
      <c r="Y51" s="900"/>
      <c r="Z51" s="900"/>
      <c r="AA51" s="900"/>
      <c r="AB51" s="900"/>
      <c r="AC51" s="900"/>
      <c r="AD51" s="901"/>
      <c r="AE51" s="901"/>
      <c r="AF51" s="901"/>
      <c r="AG51" s="902"/>
      <c r="AH51" s="902"/>
      <c r="AI51" s="902"/>
      <c r="AJ51" s="902"/>
      <c r="AK51" s="906">
        <v>0</v>
      </c>
      <c r="AL51" s="907"/>
      <c r="AM51" s="907"/>
      <c r="AN51" s="907"/>
      <c r="AO51" s="907"/>
      <c r="AP51" s="908"/>
      <c r="AQ51" s="884">
        <f t="shared" si="2"/>
        <v>0</v>
      </c>
      <c r="AR51" s="884"/>
      <c r="AS51" s="884"/>
      <c r="AT51" s="884"/>
      <c r="AU51" s="884"/>
      <c r="AV51" s="884"/>
      <c r="AW51" s="884"/>
      <c r="AX51" s="884"/>
      <c r="AY51" s="895">
        <v>0</v>
      </c>
      <c r="AZ51" s="896"/>
      <c r="BA51" s="896"/>
      <c r="BB51" s="896"/>
      <c r="BC51" s="896"/>
      <c r="BD51" s="896"/>
      <c r="BE51" s="896"/>
      <c r="BF51" s="897"/>
      <c r="BG51" s="886">
        <v>0</v>
      </c>
      <c r="BH51" s="886"/>
      <c r="BI51" s="886"/>
      <c r="BJ51" s="886"/>
      <c r="BK51" s="886"/>
      <c r="BL51" s="886"/>
      <c r="BM51" s="886"/>
      <c r="BN51" s="886"/>
      <c r="BO51" s="895">
        <f t="shared" si="0"/>
        <v>0</v>
      </c>
      <c r="BP51" s="896"/>
      <c r="BQ51" s="896"/>
      <c r="BR51" s="896"/>
      <c r="BS51" s="896"/>
      <c r="BT51" s="896"/>
      <c r="BU51" s="896"/>
      <c r="BV51" s="897"/>
      <c r="BW51" s="886">
        <v>0</v>
      </c>
      <c r="BX51" s="886"/>
      <c r="BY51" s="886"/>
      <c r="BZ51" s="886"/>
      <c r="CA51" s="886"/>
      <c r="CB51" s="886"/>
      <c r="CC51" s="886"/>
      <c r="CD51" s="886"/>
      <c r="CE51" s="886">
        <v>0</v>
      </c>
      <c r="CF51" s="886"/>
      <c r="CG51" s="886"/>
      <c r="CH51" s="886"/>
      <c r="CI51" s="886"/>
      <c r="CJ51" s="886"/>
      <c r="CK51" s="886"/>
      <c r="CL51" s="886"/>
      <c r="CM51" s="886"/>
      <c r="CN51" s="886">
        <v>0</v>
      </c>
      <c r="CO51" s="886"/>
      <c r="CP51" s="886"/>
      <c r="CQ51" s="886"/>
      <c r="CR51" s="886"/>
      <c r="CS51" s="886"/>
      <c r="CT51" s="886"/>
      <c r="CU51" s="886"/>
      <c r="CV51" s="884">
        <f t="shared" si="1"/>
        <v>0</v>
      </c>
      <c r="CW51" s="884"/>
      <c r="CX51" s="884"/>
      <c r="CY51" s="884"/>
      <c r="CZ51" s="884"/>
      <c r="DA51" s="884"/>
      <c r="DB51" s="884"/>
      <c r="DC51" s="884"/>
      <c r="DD51" s="884"/>
      <c r="DE51" s="885"/>
    </row>
    <row r="52" spans="1:109" s="3" customFormat="1" ht="23.25" customHeight="1" x14ac:dyDescent="0.2">
      <c r="A52" s="912"/>
      <c r="B52" s="913"/>
      <c r="C52" s="913"/>
      <c r="D52" s="913"/>
      <c r="E52" s="913"/>
      <c r="F52" s="913"/>
      <c r="G52" s="913"/>
      <c r="H52" s="913"/>
      <c r="I52" s="913"/>
      <c r="J52" s="913"/>
      <c r="K52" s="913"/>
      <c r="L52" s="913"/>
      <c r="M52" s="913"/>
      <c r="N52" s="913"/>
      <c r="O52" s="914"/>
      <c r="P52" s="900"/>
      <c r="Q52" s="900"/>
      <c r="R52" s="900"/>
      <c r="S52" s="900"/>
      <c r="T52" s="900"/>
      <c r="U52" s="900"/>
      <c r="V52" s="900"/>
      <c r="W52" s="900"/>
      <c r="X52" s="900"/>
      <c r="Y52" s="900"/>
      <c r="Z52" s="900"/>
      <c r="AA52" s="900"/>
      <c r="AB52" s="900"/>
      <c r="AC52" s="900"/>
      <c r="AD52" s="901"/>
      <c r="AE52" s="901"/>
      <c r="AF52" s="901"/>
      <c r="AG52" s="902"/>
      <c r="AH52" s="902"/>
      <c r="AI52" s="902"/>
      <c r="AJ52" s="902"/>
      <c r="AK52" s="906">
        <v>0</v>
      </c>
      <c r="AL52" s="907"/>
      <c r="AM52" s="907"/>
      <c r="AN52" s="907"/>
      <c r="AO52" s="907"/>
      <c r="AP52" s="908"/>
      <c r="AQ52" s="884">
        <f t="shared" si="2"/>
        <v>0</v>
      </c>
      <c r="AR52" s="884"/>
      <c r="AS52" s="884"/>
      <c r="AT52" s="884"/>
      <c r="AU52" s="884"/>
      <c r="AV52" s="884"/>
      <c r="AW52" s="884"/>
      <c r="AX52" s="884"/>
      <c r="AY52" s="895">
        <v>0</v>
      </c>
      <c r="AZ52" s="896"/>
      <c r="BA52" s="896"/>
      <c r="BB52" s="896"/>
      <c r="BC52" s="896"/>
      <c r="BD52" s="896"/>
      <c r="BE52" s="896"/>
      <c r="BF52" s="897"/>
      <c r="BG52" s="886">
        <v>0</v>
      </c>
      <c r="BH52" s="886"/>
      <c r="BI52" s="886"/>
      <c r="BJ52" s="886"/>
      <c r="BK52" s="886"/>
      <c r="BL52" s="886"/>
      <c r="BM52" s="886"/>
      <c r="BN52" s="886"/>
      <c r="BO52" s="895">
        <f t="shared" si="0"/>
        <v>0</v>
      </c>
      <c r="BP52" s="896"/>
      <c r="BQ52" s="896"/>
      <c r="BR52" s="896"/>
      <c r="BS52" s="896"/>
      <c r="BT52" s="896"/>
      <c r="BU52" s="896"/>
      <c r="BV52" s="897"/>
      <c r="BW52" s="886">
        <v>0</v>
      </c>
      <c r="BX52" s="886"/>
      <c r="BY52" s="886"/>
      <c r="BZ52" s="886"/>
      <c r="CA52" s="886"/>
      <c r="CB52" s="886"/>
      <c r="CC52" s="886"/>
      <c r="CD52" s="886"/>
      <c r="CE52" s="886">
        <v>0</v>
      </c>
      <c r="CF52" s="886"/>
      <c r="CG52" s="886"/>
      <c r="CH52" s="886"/>
      <c r="CI52" s="886"/>
      <c r="CJ52" s="886"/>
      <c r="CK52" s="886"/>
      <c r="CL52" s="886"/>
      <c r="CM52" s="886"/>
      <c r="CN52" s="886">
        <v>0</v>
      </c>
      <c r="CO52" s="886"/>
      <c r="CP52" s="886"/>
      <c r="CQ52" s="886"/>
      <c r="CR52" s="886"/>
      <c r="CS52" s="886"/>
      <c r="CT52" s="886"/>
      <c r="CU52" s="886"/>
      <c r="CV52" s="884">
        <f t="shared" si="1"/>
        <v>0</v>
      </c>
      <c r="CW52" s="884"/>
      <c r="CX52" s="884"/>
      <c r="CY52" s="884"/>
      <c r="CZ52" s="884"/>
      <c r="DA52" s="884"/>
      <c r="DB52" s="884"/>
      <c r="DC52" s="884"/>
      <c r="DD52" s="884"/>
      <c r="DE52" s="885"/>
    </row>
    <row r="53" spans="1:109" s="3" customFormat="1" ht="23.25" customHeight="1" x14ac:dyDescent="0.2">
      <c r="A53" s="912"/>
      <c r="B53" s="913"/>
      <c r="C53" s="913"/>
      <c r="D53" s="913"/>
      <c r="E53" s="913"/>
      <c r="F53" s="913"/>
      <c r="G53" s="913"/>
      <c r="H53" s="913"/>
      <c r="I53" s="913"/>
      <c r="J53" s="913"/>
      <c r="K53" s="913"/>
      <c r="L53" s="913"/>
      <c r="M53" s="913"/>
      <c r="N53" s="913"/>
      <c r="O53" s="914"/>
      <c r="P53" s="900"/>
      <c r="Q53" s="900"/>
      <c r="R53" s="900"/>
      <c r="S53" s="900"/>
      <c r="T53" s="900"/>
      <c r="U53" s="900"/>
      <c r="V53" s="900"/>
      <c r="W53" s="900"/>
      <c r="X53" s="900"/>
      <c r="Y53" s="900"/>
      <c r="Z53" s="900"/>
      <c r="AA53" s="900"/>
      <c r="AB53" s="900"/>
      <c r="AC53" s="900"/>
      <c r="AD53" s="901"/>
      <c r="AE53" s="901"/>
      <c r="AF53" s="901"/>
      <c r="AG53" s="902"/>
      <c r="AH53" s="902"/>
      <c r="AI53" s="902"/>
      <c r="AJ53" s="902"/>
      <c r="AK53" s="906">
        <v>0</v>
      </c>
      <c r="AL53" s="907"/>
      <c r="AM53" s="907"/>
      <c r="AN53" s="907"/>
      <c r="AO53" s="907"/>
      <c r="AP53" s="908"/>
      <c r="AQ53" s="884">
        <f t="shared" si="2"/>
        <v>0</v>
      </c>
      <c r="AR53" s="884"/>
      <c r="AS53" s="884"/>
      <c r="AT53" s="884"/>
      <c r="AU53" s="884"/>
      <c r="AV53" s="884"/>
      <c r="AW53" s="884"/>
      <c r="AX53" s="884"/>
      <c r="AY53" s="895">
        <v>0</v>
      </c>
      <c r="AZ53" s="896"/>
      <c r="BA53" s="896"/>
      <c r="BB53" s="896"/>
      <c r="BC53" s="896"/>
      <c r="BD53" s="896"/>
      <c r="BE53" s="896"/>
      <c r="BF53" s="897"/>
      <c r="BG53" s="886">
        <v>0</v>
      </c>
      <c r="BH53" s="886"/>
      <c r="BI53" s="886"/>
      <c r="BJ53" s="886"/>
      <c r="BK53" s="886"/>
      <c r="BL53" s="886"/>
      <c r="BM53" s="886"/>
      <c r="BN53" s="886"/>
      <c r="BO53" s="895">
        <f t="shared" si="0"/>
        <v>0</v>
      </c>
      <c r="BP53" s="896"/>
      <c r="BQ53" s="896"/>
      <c r="BR53" s="896"/>
      <c r="BS53" s="896"/>
      <c r="BT53" s="896"/>
      <c r="BU53" s="896"/>
      <c r="BV53" s="897"/>
      <c r="BW53" s="886">
        <v>0</v>
      </c>
      <c r="BX53" s="886"/>
      <c r="BY53" s="886"/>
      <c r="BZ53" s="886"/>
      <c r="CA53" s="886"/>
      <c r="CB53" s="886"/>
      <c r="CC53" s="886"/>
      <c r="CD53" s="886"/>
      <c r="CE53" s="886">
        <v>0</v>
      </c>
      <c r="CF53" s="886"/>
      <c r="CG53" s="886"/>
      <c r="CH53" s="886"/>
      <c r="CI53" s="886"/>
      <c r="CJ53" s="886"/>
      <c r="CK53" s="886"/>
      <c r="CL53" s="886"/>
      <c r="CM53" s="886"/>
      <c r="CN53" s="886">
        <v>0</v>
      </c>
      <c r="CO53" s="886"/>
      <c r="CP53" s="886"/>
      <c r="CQ53" s="886"/>
      <c r="CR53" s="886"/>
      <c r="CS53" s="886"/>
      <c r="CT53" s="886"/>
      <c r="CU53" s="886"/>
      <c r="CV53" s="884">
        <f t="shared" si="1"/>
        <v>0</v>
      </c>
      <c r="CW53" s="884"/>
      <c r="CX53" s="884"/>
      <c r="CY53" s="884"/>
      <c r="CZ53" s="884"/>
      <c r="DA53" s="884"/>
      <c r="DB53" s="884"/>
      <c r="DC53" s="884"/>
      <c r="DD53" s="884"/>
      <c r="DE53" s="885"/>
    </row>
    <row r="54" spans="1:109" s="3" customFormat="1" ht="23.25" customHeight="1" x14ac:dyDescent="0.2">
      <c r="A54" s="912"/>
      <c r="B54" s="913"/>
      <c r="C54" s="913"/>
      <c r="D54" s="913"/>
      <c r="E54" s="913"/>
      <c r="F54" s="913"/>
      <c r="G54" s="913"/>
      <c r="H54" s="913"/>
      <c r="I54" s="913"/>
      <c r="J54" s="913"/>
      <c r="K54" s="913"/>
      <c r="L54" s="913"/>
      <c r="M54" s="913"/>
      <c r="N54" s="913"/>
      <c r="O54" s="914"/>
      <c r="P54" s="900"/>
      <c r="Q54" s="900"/>
      <c r="R54" s="900"/>
      <c r="S54" s="900"/>
      <c r="T54" s="900"/>
      <c r="U54" s="900"/>
      <c r="V54" s="900"/>
      <c r="W54" s="900"/>
      <c r="X54" s="900"/>
      <c r="Y54" s="900"/>
      <c r="Z54" s="900"/>
      <c r="AA54" s="900"/>
      <c r="AB54" s="900"/>
      <c r="AC54" s="900"/>
      <c r="AD54" s="901"/>
      <c r="AE54" s="901"/>
      <c r="AF54" s="901"/>
      <c r="AG54" s="902"/>
      <c r="AH54" s="902"/>
      <c r="AI54" s="902"/>
      <c r="AJ54" s="902"/>
      <c r="AK54" s="906">
        <v>0</v>
      </c>
      <c r="AL54" s="907"/>
      <c r="AM54" s="907"/>
      <c r="AN54" s="907"/>
      <c r="AO54" s="907"/>
      <c r="AP54" s="908"/>
      <c r="AQ54" s="884">
        <f t="shared" si="2"/>
        <v>0</v>
      </c>
      <c r="AR54" s="884"/>
      <c r="AS54" s="884"/>
      <c r="AT54" s="884"/>
      <c r="AU54" s="884"/>
      <c r="AV54" s="884"/>
      <c r="AW54" s="884"/>
      <c r="AX54" s="884"/>
      <c r="AY54" s="895">
        <v>0</v>
      </c>
      <c r="AZ54" s="896"/>
      <c r="BA54" s="896"/>
      <c r="BB54" s="896"/>
      <c r="BC54" s="896"/>
      <c r="BD54" s="896"/>
      <c r="BE54" s="896"/>
      <c r="BF54" s="897"/>
      <c r="BG54" s="886">
        <v>0</v>
      </c>
      <c r="BH54" s="886"/>
      <c r="BI54" s="886"/>
      <c r="BJ54" s="886"/>
      <c r="BK54" s="886"/>
      <c r="BL54" s="886"/>
      <c r="BM54" s="886"/>
      <c r="BN54" s="886"/>
      <c r="BO54" s="895">
        <f t="shared" si="0"/>
        <v>0</v>
      </c>
      <c r="BP54" s="896"/>
      <c r="BQ54" s="896"/>
      <c r="BR54" s="896"/>
      <c r="BS54" s="896"/>
      <c r="BT54" s="896"/>
      <c r="BU54" s="896"/>
      <c r="BV54" s="897"/>
      <c r="BW54" s="886">
        <v>0</v>
      </c>
      <c r="BX54" s="886"/>
      <c r="BY54" s="886"/>
      <c r="BZ54" s="886"/>
      <c r="CA54" s="886"/>
      <c r="CB54" s="886"/>
      <c r="CC54" s="886"/>
      <c r="CD54" s="886"/>
      <c r="CE54" s="886">
        <v>0</v>
      </c>
      <c r="CF54" s="886"/>
      <c r="CG54" s="886"/>
      <c r="CH54" s="886"/>
      <c r="CI54" s="886"/>
      <c r="CJ54" s="886"/>
      <c r="CK54" s="886"/>
      <c r="CL54" s="886"/>
      <c r="CM54" s="886"/>
      <c r="CN54" s="886">
        <v>0</v>
      </c>
      <c r="CO54" s="886"/>
      <c r="CP54" s="886"/>
      <c r="CQ54" s="886"/>
      <c r="CR54" s="886"/>
      <c r="CS54" s="886"/>
      <c r="CT54" s="886"/>
      <c r="CU54" s="886"/>
      <c r="CV54" s="884">
        <f t="shared" si="1"/>
        <v>0</v>
      </c>
      <c r="CW54" s="884"/>
      <c r="CX54" s="884"/>
      <c r="CY54" s="884"/>
      <c r="CZ54" s="884"/>
      <c r="DA54" s="884"/>
      <c r="DB54" s="884"/>
      <c r="DC54" s="884"/>
      <c r="DD54" s="884"/>
      <c r="DE54" s="885"/>
    </row>
    <row r="55" spans="1:109" s="3" customFormat="1" ht="23.25" customHeight="1" x14ac:dyDescent="0.2">
      <c r="A55" s="912"/>
      <c r="B55" s="913"/>
      <c r="C55" s="913"/>
      <c r="D55" s="913"/>
      <c r="E55" s="913"/>
      <c r="F55" s="913"/>
      <c r="G55" s="913"/>
      <c r="H55" s="913"/>
      <c r="I55" s="913"/>
      <c r="J55" s="913"/>
      <c r="K55" s="913"/>
      <c r="L55" s="913"/>
      <c r="M55" s="913"/>
      <c r="N55" s="913"/>
      <c r="O55" s="914"/>
      <c r="P55" s="900"/>
      <c r="Q55" s="900"/>
      <c r="R55" s="900"/>
      <c r="S55" s="900"/>
      <c r="T55" s="900"/>
      <c r="U55" s="900"/>
      <c r="V55" s="900"/>
      <c r="W55" s="900"/>
      <c r="X55" s="900"/>
      <c r="Y55" s="900"/>
      <c r="Z55" s="900"/>
      <c r="AA55" s="900"/>
      <c r="AB55" s="900"/>
      <c r="AC55" s="900"/>
      <c r="AD55" s="901"/>
      <c r="AE55" s="901"/>
      <c r="AF55" s="901"/>
      <c r="AG55" s="902"/>
      <c r="AH55" s="902"/>
      <c r="AI55" s="902"/>
      <c r="AJ55" s="902"/>
      <c r="AK55" s="906">
        <v>0</v>
      </c>
      <c r="AL55" s="907"/>
      <c r="AM55" s="907"/>
      <c r="AN55" s="907"/>
      <c r="AO55" s="907"/>
      <c r="AP55" s="908"/>
      <c r="AQ55" s="884">
        <f t="shared" si="2"/>
        <v>0</v>
      </c>
      <c r="AR55" s="884"/>
      <c r="AS55" s="884"/>
      <c r="AT55" s="884"/>
      <c r="AU55" s="884"/>
      <c r="AV55" s="884"/>
      <c r="AW55" s="884"/>
      <c r="AX55" s="884"/>
      <c r="AY55" s="895">
        <v>0</v>
      </c>
      <c r="AZ55" s="896"/>
      <c r="BA55" s="896"/>
      <c r="BB55" s="896"/>
      <c r="BC55" s="896"/>
      <c r="BD55" s="896"/>
      <c r="BE55" s="896"/>
      <c r="BF55" s="897"/>
      <c r="BG55" s="886">
        <v>0</v>
      </c>
      <c r="BH55" s="886"/>
      <c r="BI55" s="886"/>
      <c r="BJ55" s="886"/>
      <c r="BK55" s="886"/>
      <c r="BL55" s="886"/>
      <c r="BM55" s="886"/>
      <c r="BN55" s="886"/>
      <c r="BO55" s="895">
        <f t="shared" si="0"/>
        <v>0</v>
      </c>
      <c r="BP55" s="896"/>
      <c r="BQ55" s="896"/>
      <c r="BR55" s="896"/>
      <c r="BS55" s="896"/>
      <c r="BT55" s="896"/>
      <c r="BU55" s="896"/>
      <c r="BV55" s="897"/>
      <c r="BW55" s="886">
        <v>0</v>
      </c>
      <c r="BX55" s="886"/>
      <c r="BY55" s="886"/>
      <c r="BZ55" s="886"/>
      <c r="CA55" s="886"/>
      <c r="CB55" s="886"/>
      <c r="CC55" s="886"/>
      <c r="CD55" s="886"/>
      <c r="CE55" s="886">
        <v>0</v>
      </c>
      <c r="CF55" s="886"/>
      <c r="CG55" s="886"/>
      <c r="CH55" s="886"/>
      <c r="CI55" s="886"/>
      <c r="CJ55" s="886"/>
      <c r="CK55" s="886"/>
      <c r="CL55" s="886"/>
      <c r="CM55" s="886"/>
      <c r="CN55" s="886">
        <v>0</v>
      </c>
      <c r="CO55" s="886"/>
      <c r="CP55" s="886"/>
      <c r="CQ55" s="886"/>
      <c r="CR55" s="886"/>
      <c r="CS55" s="886"/>
      <c r="CT55" s="886"/>
      <c r="CU55" s="886"/>
      <c r="CV55" s="884">
        <f t="shared" si="1"/>
        <v>0</v>
      </c>
      <c r="CW55" s="884"/>
      <c r="CX55" s="884"/>
      <c r="CY55" s="884"/>
      <c r="CZ55" s="884"/>
      <c r="DA55" s="884"/>
      <c r="DB55" s="884"/>
      <c r="DC55" s="884"/>
      <c r="DD55" s="884"/>
      <c r="DE55" s="885"/>
    </row>
    <row r="56" spans="1:109" s="3" customFormat="1" ht="23.25" customHeight="1" x14ac:dyDescent="0.2">
      <c r="A56" s="912"/>
      <c r="B56" s="913"/>
      <c r="C56" s="913"/>
      <c r="D56" s="913"/>
      <c r="E56" s="913"/>
      <c r="F56" s="913"/>
      <c r="G56" s="913"/>
      <c r="H56" s="913"/>
      <c r="I56" s="913"/>
      <c r="J56" s="913"/>
      <c r="K56" s="913"/>
      <c r="L56" s="913"/>
      <c r="M56" s="913"/>
      <c r="N56" s="913"/>
      <c r="O56" s="914"/>
      <c r="P56" s="900"/>
      <c r="Q56" s="900"/>
      <c r="R56" s="900"/>
      <c r="S56" s="900"/>
      <c r="T56" s="900"/>
      <c r="U56" s="900"/>
      <c r="V56" s="900"/>
      <c r="W56" s="900"/>
      <c r="X56" s="900"/>
      <c r="Y56" s="900"/>
      <c r="Z56" s="900"/>
      <c r="AA56" s="900"/>
      <c r="AB56" s="900"/>
      <c r="AC56" s="900"/>
      <c r="AD56" s="901"/>
      <c r="AE56" s="901"/>
      <c r="AF56" s="901"/>
      <c r="AG56" s="902"/>
      <c r="AH56" s="902"/>
      <c r="AI56" s="902"/>
      <c r="AJ56" s="902"/>
      <c r="AK56" s="906">
        <v>0</v>
      </c>
      <c r="AL56" s="907"/>
      <c r="AM56" s="907"/>
      <c r="AN56" s="907"/>
      <c r="AO56" s="907"/>
      <c r="AP56" s="908"/>
      <c r="AQ56" s="884">
        <f t="shared" si="2"/>
        <v>0</v>
      </c>
      <c r="AR56" s="884"/>
      <c r="AS56" s="884"/>
      <c r="AT56" s="884"/>
      <c r="AU56" s="884"/>
      <c r="AV56" s="884"/>
      <c r="AW56" s="884"/>
      <c r="AX56" s="884"/>
      <c r="AY56" s="895">
        <v>0</v>
      </c>
      <c r="AZ56" s="896"/>
      <c r="BA56" s="896"/>
      <c r="BB56" s="896"/>
      <c r="BC56" s="896"/>
      <c r="BD56" s="896"/>
      <c r="BE56" s="896"/>
      <c r="BF56" s="897"/>
      <c r="BG56" s="886">
        <v>0</v>
      </c>
      <c r="BH56" s="886"/>
      <c r="BI56" s="886"/>
      <c r="BJ56" s="886"/>
      <c r="BK56" s="886"/>
      <c r="BL56" s="886"/>
      <c r="BM56" s="886"/>
      <c r="BN56" s="886"/>
      <c r="BO56" s="895">
        <f t="shared" si="0"/>
        <v>0</v>
      </c>
      <c r="BP56" s="896"/>
      <c r="BQ56" s="896"/>
      <c r="BR56" s="896"/>
      <c r="BS56" s="896"/>
      <c r="BT56" s="896"/>
      <c r="BU56" s="896"/>
      <c r="BV56" s="897"/>
      <c r="BW56" s="886">
        <v>0</v>
      </c>
      <c r="BX56" s="886"/>
      <c r="BY56" s="886"/>
      <c r="BZ56" s="886"/>
      <c r="CA56" s="886"/>
      <c r="CB56" s="886"/>
      <c r="CC56" s="886"/>
      <c r="CD56" s="886"/>
      <c r="CE56" s="886">
        <v>0</v>
      </c>
      <c r="CF56" s="886"/>
      <c r="CG56" s="886"/>
      <c r="CH56" s="886"/>
      <c r="CI56" s="886"/>
      <c r="CJ56" s="886"/>
      <c r="CK56" s="886"/>
      <c r="CL56" s="886"/>
      <c r="CM56" s="886"/>
      <c r="CN56" s="886">
        <v>0</v>
      </c>
      <c r="CO56" s="886"/>
      <c r="CP56" s="886"/>
      <c r="CQ56" s="886"/>
      <c r="CR56" s="886"/>
      <c r="CS56" s="886"/>
      <c r="CT56" s="886"/>
      <c r="CU56" s="886"/>
      <c r="CV56" s="884">
        <f t="shared" si="1"/>
        <v>0</v>
      </c>
      <c r="CW56" s="884"/>
      <c r="CX56" s="884"/>
      <c r="CY56" s="884"/>
      <c r="CZ56" s="884"/>
      <c r="DA56" s="884"/>
      <c r="DB56" s="884"/>
      <c r="DC56" s="884"/>
      <c r="DD56" s="884"/>
      <c r="DE56" s="885"/>
    </row>
    <row r="57" spans="1:109" s="3" customFormat="1" ht="23.25" customHeight="1" x14ac:dyDescent="0.2">
      <c r="A57" s="912"/>
      <c r="B57" s="913"/>
      <c r="C57" s="913"/>
      <c r="D57" s="913"/>
      <c r="E57" s="913"/>
      <c r="F57" s="913"/>
      <c r="G57" s="913"/>
      <c r="H57" s="913"/>
      <c r="I57" s="913"/>
      <c r="J57" s="913"/>
      <c r="K57" s="913"/>
      <c r="L57" s="913"/>
      <c r="M57" s="913"/>
      <c r="N57" s="913"/>
      <c r="O57" s="914"/>
      <c r="P57" s="900"/>
      <c r="Q57" s="900"/>
      <c r="R57" s="900"/>
      <c r="S57" s="900"/>
      <c r="T57" s="900"/>
      <c r="U57" s="900"/>
      <c r="V57" s="900"/>
      <c r="W57" s="900"/>
      <c r="X57" s="900"/>
      <c r="Y57" s="900"/>
      <c r="Z57" s="900"/>
      <c r="AA57" s="900"/>
      <c r="AB57" s="900"/>
      <c r="AC57" s="900"/>
      <c r="AD57" s="901"/>
      <c r="AE57" s="901"/>
      <c r="AF57" s="901"/>
      <c r="AG57" s="902"/>
      <c r="AH57" s="902"/>
      <c r="AI57" s="902"/>
      <c r="AJ57" s="902"/>
      <c r="AK57" s="906">
        <v>0</v>
      </c>
      <c r="AL57" s="907"/>
      <c r="AM57" s="907"/>
      <c r="AN57" s="907"/>
      <c r="AO57" s="907"/>
      <c r="AP57" s="908"/>
      <c r="AQ57" s="884">
        <f t="shared" si="2"/>
        <v>0</v>
      </c>
      <c r="AR57" s="884"/>
      <c r="AS57" s="884"/>
      <c r="AT57" s="884"/>
      <c r="AU57" s="884"/>
      <c r="AV57" s="884"/>
      <c r="AW57" s="884"/>
      <c r="AX57" s="884"/>
      <c r="AY57" s="895">
        <v>0</v>
      </c>
      <c r="AZ57" s="896"/>
      <c r="BA57" s="896"/>
      <c r="BB57" s="896"/>
      <c r="BC57" s="896"/>
      <c r="BD57" s="896"/>
      <c r="BE57" s="896"/>
      <c r="BF57" s="897"/>
      <c r="BG57" s="886">
        <v>0</v>
      </c>
      <c r="BH57" s="886"/>
      <c r="BI57" s="886"/>
      <c r="BJ57" s="886"/>
      <c r="BK57" s="886"/>
      <c r="BL57" s="886"/>
      <c r="BM57" s="886"/>
      <c r="BN57" s="886"/>
      <c r="BO57" s="895">
        <f t="shared" si="0"/>
        <v>0</v>
      </c>
      <c r="BP57" s="896"/>
      <c r="BQ57" s="896"/>
      <c r="BR57" s="896"/>
      <c r="BS57" s="896"/>
      <c r="BT57" s="896"/>
      <c r="BU57" s="896"/>
      <c r="BV57" s="897"/>
      <c r="BW57" s="886">
        <v>0</v>
      </c>
      <c r="BX57" s="886"/>
      <c r="BY57" s="886"/>
      <c r="BZ57" s="886"/>
      <c r="CA57" s="886"/>
      <c r="CB57" s="886"/>
      <c r="CC57" s="886"/>
      <c r="CD57" s="886"/>
      <c r="CE57" s="886">
        <v>0</v>
      </c>
      <c r="CF57" s="886"/>
      <c r="CG57" s="886"/>
      <c r="CH57" s="886"/>
      <c r="CI57" s="886"/>
      <c r="CJ57" s="886"/>
      <c r="CK57" s="886"/>
      <c r="CL57" s="886"/>
      <c r="CM57" s="886"/>
      <c r="CN57" s="886">
        <v>0</v>
      </c>
      <c r="CO57" s="886"/>
      <c r="CP57" s="886"/>
      <c r="CQ57" s="886"/>
      <c r="CR57" s="886"/>
      <c r="CS57" s="886"/>
      <c r="CT57" s="886"/>
      <c r="CU57" s="886"/>
      <c r="CV57" s="884">
        <f t="shared" si="1"/>
        <v>0</v>
      </c>
      <c r="CW57" s="884"/>
      <c r="CX57" s="884"/>
      <c r="CY57" s="884"/>
      <c r="CZ57" s="884"/>
      <c r="DA57" s="884"/>
      <c r="DB57" s="884"/>
      <c r="DC57" s="884"/>
      <c r="DD57" s="884"/>
      <c r="DE57" s="885"/>
    </row>
    <row r="58" spans="1:109" s="3" customFormat="1" ht="23.25" customHeight="1" x14ac:dyDescent="0.2">
      <c r="A58" s="912"/>
      <c r="B58" s="913"/>
      <c r="C58" s="913"/>
      <c r="D58" s="913"/>
      <c r="E58" s="913"/>
      <c r="F58" s="913"/>
      <c r="G58" s="913"/>
      <c r="H58" s="913"/>
      <c r="I58" s="913"/>
      <c r="J58" s="913"/>
      <c r="K58" s="913"/>
      <c r="L58" s="913"/>
      <c r="M58" s="913"/>
      <c r="N58" s="913"/>
      <c r="O58" s="914"/>
      <c r="P58" s="900"/>
      <c r="Q58" s="900"/>
      <c r="R58" s="900"/>
      <c r="S58" s="900"/>
      <c r="T58" s="900"/>
      <c r="U58" s="900"/>
      <c r="V58" s="900"/>
      <c r="W58" s="900"/>
      <c r="X58" s="900"/>
      <c r="Y58" s="900"/>
      <c r="Z58" s="900"/>
      <c r="AA58" s="900"/>
      <c r="AB58" s="900"/>
      <c r="AC58" s="900"/>
      <c r="AD58" s="901"/>
      <c r="AE58" s="901"/>
      <c r="AF58" s="901"/>
      <c r="AG58" s="902"/>
      <c r="AH58" s="902"/>
      <c r="AI58" s="902"/>
      <c r="AJ58" s="902"/>
      <c r="AK58" s="906">
        <v>0</v>
      </c>
      <c r="AL58" s="907"/>
      <c r="AM58" s="907"/>
      <c r="AN58" s="907"/>
      <c r="AO58" s="907"/>
      <c r="AP58" s="908"/>
      <c r="AQ58" s="884">
        <f t="shared" si="2"/>
        <v>0</v>
      </c>
      <c r="AR58" s="884"/>
      <c r="AS58" s="884"/>
      <c r="AT58" s="884"/>
      <c r="AU58" s="884"/>
      <c r="AV58" s="884"/>
      <c r="AW58" s="884"/>
      <c r="AX58" s="884"/>
      <c r="AY58" s="895">
        <v>0</v>
      </c>
      <c r="AZ58" s="896"/>
      <c r="BA58" s="896"/>
      <c r="BB58" s="896"/>
      <c r="BC58" s="896"/>
      <c r="BD58" s="896"/>
      <c r="BE58" s="896"/>
      <c r="BF58" s="897"/>
      <c r="BG58" s="886">
        <v>0</v>
      </c>
      <c r="BH58" s="886"/>
      <c r="BI58" s="886"/>
      <c r="BJ58" s="886"/>
      <c r="BK58" s="886"/>
      <c r="BL58" s="886"/>
      <c r="BM58" s="886"/>
      <c r="BN58" s="886"/>
      <c r="BO58" s="895">
        <f t="shared" si="0"/>
        <v>0</v>
      </c>
      <c r="BP58" s="896"/>
      <c r="BQ58" s="896"/>
      <c r="BR58" s="896"/>
      <c r="BS58" s="896"/>
      <c r="BT58" s="896"/>
      <c r="BU58" s="896"/>
      <c r="BV58" s="897"/>
      <c r="BW58" s="886">
        <v>0</v>
      </c>
      <c r="BX58" s="886"/>
      <c r="BY58" s="886"/>
      <c r="BZ58" s="886"/>
      <c r="CA58" s="886"/>
      <c r="CB58" s="886"/>
      <c r="CC58" s="886"/>
      <c r="CD58" s="886"/>
      <c r="CE58" s="886">
        <v>0</v>
      </c>
      <c r="CF58" s="886"/>
      <c r="CG58" s="886"/>
      <c r="CH58" s="886"/>
      <c r="CI58" s="886"/>
      <c r="CJ58" s="886"/>
      <c r="CK58" s="886"/>
      <c r="CL58" s="886"/>
      <c r="CM58" s="886"/>
      <c r="CN58" s="886">
        <v>0</v>
      </c>
      <c r="CO58" s="886"/>
      <c r="CP58" s="886"/>
      <c r="CQ58" s="886"/>
      <c r="CR58" s="886"/>
      <c r="CS58" s="886"/>
      <c r="CT58" s="886"/>
      <c r="CU58" s="886"/>
      <c r="CV58" s="884">
        <f t="shared" si="1"/>
        <v>0</v>
      </c>
      <c r="CW58" s="884"/>
      <c r="CX58" s="884"/>
      <c r="CY58" s="884"/>
      <c r="CZ58" s="884"/>
      <c r="DA58" s="884"/>
      <c r="DB58" s="884"/>
      <c r="DC58" s="884"/>
      <c r="DD58" s="884"/>
      <c r="DE58" s="885"/>
    </row>
    <row r="59" spans="1:109" s="3" customFormat="1" ht="23.25" customHeight="1" x14ac:dyDescent="0.2">
      <c r="A59" s="912"/>
      <c r="B59" s="913"/>
      <c r="C59" s="913"/>
      <c r="D59" s="913"/>
      <c r="E59" s="913"/>
      <c r="F59" s="913"/>
      <c r="G59" s="913"/>
      <c r="H59" s="913"/>
      <c r="I59" s="913"/>
      <c r="J59" s="913"/>
      <c r="K59" s="913"/>
      <c r="L59" s="913"/>
      <c r="M59" s="913"/>
      <c r="N59" s="913"/>
      <c r="O59" s="914"/>
      <c r="P59" s="918"/>
      <c r="Q59" s="919"/>
      <c r="R59" s="919"/>
      <c r="S59" s="919"/>
      <c r="T59" s="919"/>
      <c r="U59" s="919"/>
      <c r="V59" s="919"/>
      <c r="W59" s="919"/>
      <c r="X59" s="919"/>
      <c r="Y59" s="919"/>
      <c r="Z59" s="919"/>
      <c r="AA59" s="919"/>
      <c r="AB59" s="919"/>
      <c r="AC59" s="920"/>
      <c r="AD59" s="901"/>
      <c r="AE59" s="901"/>
      <c r="AF59" s="901"/>
      <c r="AG59" s="902"/>
      <c r="AH59" s="902"/>
      <c r="AI59" s="902"/>
      <c r="AJ59" s="902"/>
      <c r="AK59" s="906">
        <v>0</v>
      </c>
      <c r="AL59" s="907"/>
      <c r="AM59" s="907"/>
      <c r="AN59" s="907"/>
      <c r="AO59" s="907"/>
      <c r="AP59" s="908"/>
      <c r="AQ59" s="884">
        <f t="shared" si="2"/>
        <v>0</v>
      </c>
      <c r="AR59" s="884"/>
      <c r="AS59" s="884"/>
      <c r="AT59" s="884"/>
      <c r="AU59" s="884"/>
      <c r="AV59" s="884"/>
      <c r="AW59" s="884"/>
      <c r="AX59" s="884"/>
      <c r="AY59" s="895">
        <v>0</v>
      </c>
      <c r="AZ59" s="896"/>
      <c r="BA59" s="896"/>
      <c r="BB59" s="896"/>
      <c r="BC59" s="896"/>
      <c r="BD59" s="896"/>
      <c r="BE59" s="896"/>
      <c r="BF59" s="897"/>
      <c r="BG59" s="886">
        <v>0</v>
      </c>
      <c r="BH59" s="886"/>
      <c r="BI59" s="886"/>
      <c r="BJ59" s="886"/>
      <c r="BK59" s="886"/>
      <c r="BL59" s="886"/>
      <c r="BM59" s="886"/>
      <c r="BN59" s="886"/>
      <c r="BO59" s="895">
        <f t="shared" si="0"/>
        <v>0</v>
      </c>
      <c r="BP59" s="896"/>
      <c r="BQ59" s="896"/>
      <c r="BR59" s="896"/>
      <c r="BS59" s="896"/>
      <c r="BT59" s="896"/>
      <c r="BU59" s="896"/>
      <c r="BV59" s="897"/>
      <c r="BW59" s="886">
        <v>0</v>
      </c>
      <c r="BX59" s="886"/>
      <c r="BY59" s="886"/>
      <c r="BZ59" s="886"/>
      <c r="CA59" s="886"/>
      <c r="CB59" s="886"/>
      <c r="CC59" s="886"/>
      <c r="CD59" s="886"/>
      <c r="CE59" s="886">
        <v>0</v>
      </c>
      <c r="CF59" s="886"/>
      <c r="CG59" s="886"/>
      <c r="CH59" s="886"/>
      <c r="CI59" s="886"/>
      <c r="CJ59" s="886"/>
      <c r="CK59" s="886"/>
      <c r="CL59" s="886"/>
      <c r="CM59" s="886"/>
      <c r="CN59" s="886">
        <v>0</v>
      </c>
      <c r="CO59" s="886"/>
      <c r="CP59" s="886"/>
      <c r="CQ59" s="886"/>
      <c r="CR59" s="886"/>
      <c r="CS59" s="886"/>
      <c r="CT59" s="886"/>
      <c r="CU59" s="886"/>
      <c r="CV59" s="884">
        <f t="shared" si="1"/>
        <v>0</v>
      </c>
      <c r="CW59" s="884"/>
      <c r="CX59" s="884"/>
      <c r="CY59" s="884"/>
      <c r="CZ59" s="884"/>
      <c r="DA59" s="884"/>
      <c r="DB59" s="884"/>
      <c r="DC59" s="884"/>
      <c r="DD59" s="884"/>
      <c r="DE59" s="885"/>
    </row>
    <row r="60" spans="1:109" s="3" customFormat="1" ht="23.25" customHeight="1" x14ac:dyDescent="0.2">
      <c r="A60" s="912"/>
      <c r="B60" s="913"/>
      <c r="C60" s="913"/>
      <c r="D60" s="913"/>
      <c r="E60" s="913"/>
      <c r="F60" s="913"/>
      <c r="G60" s="913"/>
      <c r="H60" s="913"/>
      <c r="I60" s="913"/>
      <c r="J60" s="913"/>
      <c r="K60" s="913"/>
      <c r="L60" s="913"/>
      <c r="M60" s="913"/>
      <c r="N60" s="913"/>
      <c r="O60" s="914"/>
      <c r="P60" s="918"/>
      <c r="Q60" s="919"/>
      <c r="R60" s="919"/>
      <c r="S60" s="919"/>
      <c r="T60" s="919"/>
      <c r="U60" s="919"/>
      <c r="V60" s="919"/>
      <c r="W60" s="919"/>
      <c r="X60" s="919"/>
      <c r="Y60" s="919"/>
      <c r="Z60" s="919"/>
      <c r="AA60" s="919"/>
      <c r="AB60" s="919"/>
      <c r="AC60" s="920"/>
      <c r="AD60" s="901"/>
      <c r="AE60" s="901"/>
      <c r="AF60" s="901"/>
      <c r="AG60" s="902"/>
      <c r="AH60" s="902"/>
      <c r="AI60" s="902"/>
      <c r="AJ60" s="902"/>
      <c r="AK60" s="906">
        <v>0</v>
      </c>
      <c r="AL60" s="907"/>
      <c r="AM60" s="907"/>
      <c r="AN60" s="907"/>
      <c r="AO60" s="907"/>
      <c r="AP60" s="908"/>
      <c r="AQ60" s="884">
        <f t="shared" si="2"/>
        <v>0</v>
      </c>
      <c r="AR60" s="884"/>
      <c r="AS60" s="884"/>
      <c r="AT60" s="884"/>
      <c r="AU60" s="884"/>
      <c r="AV60" s="884"/>
      <c r="AW60" s="884"/>
      <c r="AX60" s="884"/>
      <c r="AY60" s="895">
        <v>0</v>
      </c>
      <c r="AZ60" s="896"/>
      <c r="BA60" s="896"/>
      <c r="BB60" s="896"/>
      <c r="BC60" s="896"/>
      <c r="BD60" s="896"/>
      <c r="BE60" s="896"/>
      <c r="BF60" s="897"/>
      <c r="BG60" s="886">
        <v>0</v>
      </c>
      <c r="BH60" s="886"/>
      <c r="BI60" s="886"/>
      <c r="BJ60" s="886"/>
      <c r="BK60" s="886"/>
      <c r="BL60" s="886"/>
      <c r="BM60" s="886"/>
      <c r="BN60" s="886"/>
      <c r="BO60" s="895">
        <f t="shared" si="0"/>
        <v>0</v>
      </c>
      <c r="BP60" s="896"/>
      <c r="BQ60" s="896"/>
      <c r="BR60" s="896"/>
      <c r="BS60" s="896"/>
      <c r="BT60" s="896"/>
      <c r="BU60" s="896"/>
      <c r="BV60" s="897"/>
      <c r="BW60" s="886">
        <v>0</v>
      </c>
      <c r="BX60" s="886"/>
      <c r="BY60" s="886"/>
      <c r="BZ60" s="886"/>
      <c r="CA60" s="886"/>
      <c r="CB60" s="886"/>
      <c r="CC60" s="886"/>
      <c r="CD60" s="886"/>
      <c r="CE60" s="886">
        <v>0</v>
      </c>
      <c r="CF60" s="886"/>
      <c r="CG60" s="886"/>
      <c r="CH60" s="886"/>
      <c r="CI60" s="886"/>
      <c r="CJ60" s="886"/>
      <c r="CK60" s="886"/>
      <c r="CL60" s="886"/>
      <c r="CM60" s="886"/>
      <c r="CN60" s="886">
        <v>0</v>
      </c>
      <c r="CO60" s="886"/>
      <c r="CP60" s="886"/>
      <c r="CQ60" s="886"/>
      <c r="CR60" s="886"/>
      <c r="CS60" s="886"/>
      <c r="CT60" s="886"/>
      <c r="CU60" s="886"/>
      <c r="CV60" s="884">
        <f t="shared" si="1"/>
        <v>0</v>
      </c>
      <c r="CW60" s="884"/>
      <c r="CX60" s="884"/>
      <c r="CY60" s="884"/>
      <c r="CZ60" s="884"/>
      <c r="DA60" s="884"/>
      <c r="DB60" s="884"/>
      <c r="DC60" s="884"/>
      <c r="DD60" s="884"/>
      <c r="DE60" s="885"/>
    </row>
    <row r="61" spans="1:109" s="3" customFormat="1" ht="23.25" customHeight="1" x14ac:dyDescent="0.2">
      <c r="A61" s="912"/>
      <c r="B61" s="913"/>
      <c r="C61" s="913"/>
      <c r="D61" s="913"/>
      <c r="E61" s="913"/>
      <c r="F61" s="913"/>
      <c r="G61" s="913"/>
      <c r="H61" s="913"/>
      <c r="I61" s="913"/>
      <c r="J61" s="913"/>
      <c r="K61" s="913"/>
      <c r="L61" s="913"/>
      <c r="M61" s="913"/>
      <c r="N61" s="913"/>
      <c r="O61" s="914"/>
      <c r="P61" s="900"/>
      <c r="Q61" s="900"/>
      <c r="R61" s="900"/>
      <c r="S61" s="900"/>
      <c r="T61" s="900"/>
      <c r="U61" s="900"/>
      <c r="V61" s="900"/>
      <c r="W61" s="900"/>
      <c r="X61" s="900"/>
      <c r="Y61" s="900"/>
      <c r="Z61" s="900"/>
      <c r="AA61" s="900"/>
      <c r="AB61" s="900"/>
      <c r="AC61" s="900"/>
      <c r="AD61" s="901"/>
      <c r="AE61" s="901"/>
      <c r="AF61" s="901"/>
      <c r="AG61" s="902"/>
      <c r="AH61" s="902"/>
      <c r="AI61" s="902"/>
      <c r="AJ61" s="902"/>
      <c r="AK61" s="906">
        <v>0</v>
      </c>
      <c r="AL61" s="907"/>
      <c r="AM61" s="907"/>
      <c r="AN61" s="907"/>
      <c r="AO61" s="907"/>
      <c r="AP61" s="908"/>
      <c r="AQ61" s="884">
        <f t="shared" si="2"/>
        <v>0</v>
      </c>
      <c r="AR61" s="884"/>
      <c r="AS61" s="884"/>
      <c r="AT61" s="884"/>
      <c r="AU61" s="884"/>
      <c r="AV61" s="884"/>
      <c r="AW61" s="884"/>
      <c r="AX61" s="884"/>
      <c r="AY61" s="895">
        <v>0</v>
      </c>
      <c r="AZ61" s="896"/>
      <c r="BA61" s="896"/>
      <c r="BB61" s="896"/>
      <c r="BC61" s="896"/>
      <c r="BD61" s="896"/>
      <c r="BE61" s="896"/>
      <c r="BF61" s="897"/>
      <c r="BG61" s="886">
        <v>0</v>
      </c>
      <c r="BH61" s="886"/>
      <c r="BI61" s="886"/>
      <c r="BJ61" s="886"/>
      <c r="BK61" s="886"/>
      <c r="BL61" s="886"/>
      <c r="BM61" s="886"/>
      <c r="BN61" s="886"/>
      <c r="BO61" s="895">
        <f t="shared" si="0"/>
        <v>0</v>
      </c>
      <c r="BP61" s="896"/>
      <c r="BQ61" s="896"/>
      <c r="BR61" s="896"/>
      <c r="BS61" s="896"/>
      <c r="BT61" s="896"/>
      <c r="BU61" s="896"/>
      <c r="BV61" s="897"/>
      <c r="BW61" s="886">
        <v>0</v>
      </c>
      <c r="BX61" s="886"/>
      <c r="BY61" s="886"/>
      <c r="BZ61" s="886"/>
      <c r="CA61" s="886"/>
      <c r="CB61" s="886"/>
      <c r="CC61" s="886"/>
      <c r="CD61" s="886"/>
      <c r="CE61" s="886">
        <v>0</v>
      </c>
      <c r="CF61" s="886"/>
      <c r="CG61" s="886"/>
      <c r="CH61" s="886"/>
      <c r="CI61" s="886"/>
      <c r="CJ61" s="886"/>
      <c r="CK61" s="886"/>
      <c r="CL61" s="886"/>
      <c r="CM61" s="886"/>
      <c r="CN61" s="886">
        <v>0</v>
      </c>
      <c r="CO61" s="886"/>
      <c r="CP61" s="886"/>
      <c r="CQ61" s="886"/>
      <c r="CR61" s="886"/>
      <c r="CS61" s="886"/>
      <c r="CT61" s="886"/>
      <c r="CU61" s="886"/>
      <c r="CV61" s="884">
        <f t="shared" si="1"/>
        <v>0</v>
      </c>
      <c r="CW61" s="884"/>
      <c r="CX61" s="884"/>
      <c r="CY61" s="884"/>
      <c r="CZ61" s="884"/>
      <c r="DA61" s="884"/>
      <c r="DB61" s="884"/>
      <c r="DC61" s="884"/>
      <c r="DD61" s="884"/>
      <c r="DE61" s="885"/>
    </row>
    <row r="62" spans="1:109" s="3" customFormat="1" ht="23.25" customHeight="1" x14ac:dyDescent="0.2">
      <c r="A62" s="912"/>
      <c r="B62" s="913"/>
      <c r="C62" s="913"/>
      <c r="D62" s="913"/>
      <c r="E62" s="913"/>
      <c r="F62" s="913"/>
      <c r="G62" s="913"/>
      <c r="H62" s="913"/>
      <c r="I62" s="913"/>
      <c r="J62" s="913"/>
      <c r="K62" s="913"/>
      <c r="L62" s="913"/>
      <c r="M62" s="913"/>
      <c r="N62" s="913"/>
      <c r="O62" s="914"/>
      <c r="P62" s="900"/>
      <c r="Q62" s="900"/>
      <c r="R62" s="900"/>
      <c r="S62" s="900"/>
      <c r="T62" s="900"/>
      <c r="U62" s="900"/>
      <c r="V62" s="900"/>
      <c r="W62" s="900"/>
      <c r="X62" s="900"/>
      <c r="Y62" s="900"/>
      <c r="Z62" s="900"/>
      <c r="AA62" s="900"/>
      <c r="AB62" s="900"/>
      <c r="AC62" s="900"/>
      <c r="AD62" s="901"/>
      <c r="AE62" s="901"/>
      <c r="AF62" s="901"/>
      <c r="AG62" s="902"/>
      <c r="AH62" s="902"/>
      <c r="AI62" s="902"/>
      <c r="AJ62" s="902"/>
      <c r="AK62" s="906">
        <v>0</v>
      </c>
      <c r="AL62" s="907"/>
      <c r="AM62" s="907"/>
      <c r="AN62" s="907"/>
      <c r="AO62" s="907"/>
      <c r="AP62" s="908"/>
      <c r="AQ62" s="884">
        <f t="shared" si="2"/>
        <v>0</v>
      </c>
      <c r="AR62" s="884"/>
      <c r="AS62" s="884"/>
      <c r="AT62" s="884"/>
      <c r="AU62" s="884"/>
      <c r="AV62" s="884"/>
      <c r="AW62" s="884"/>
      <c r="AX62" s="884"/>
      <c r="AY62" s="895">
        <v>0</v>
      </c>
      <c r="AZ62" s="896"/>
      <c r="BA62" s="896"/>
      <c r="BB62" s="896"/>
      <c r="BC62" s="896"/>
      <c r="BD62" s="896"/>
      <c r="BE62" s="896"/>
      <c r="BF62" s="897"/>
      <c r="BG62" s="886">
        <v>0</v>
      </c>
      <c r="BH62" s="886"/>
      <c r="BI62" s="886"/>
      <c r="BJ62" s="886"/>
      <c r="BK62" s="886"/>
      <c r="BL62" s="886"/>
      <c r="BM62" s="886"/>
      <c r="BN62" s="886"/>
      <c r="BO62" s="895">
        <f t="shared" si="0"/>
        <v>0</v>
      </c>
      <c r="BP62" s="896"/>
      <c r="BQ62" s="896"/>
      <c r="BR62" s="896"/>
      <c r="BS62" s="896"/>
      <c r="BT62" s="896"/>
      <c r="BU62" s="896"/>
      <c r="BV62" s="897"/>
      <c r="BW62" s="886">
        <v>0</v>
      </c>
      <c r="BX62" s="886"/>
      <c r="BY62" s="886"/>
      <c r="BZ62" s="886"/>
      <c r="CA62" s="886"/>
      <c r="CB62" s="886"/>
      <c r="CC62" s="886"/>
      <c r="CD62" s="886"/>
      <c r="CE62" s="886">
        <v>0</v>
      </c>
      <c r="CF62" s="886"/>
      <c r="CG62" s="886"/>
      <c r="CH62" s="886"/>
      <c r="CI62" s="886"/>
      <c r="CJ62" s="886"/>
      <c r="CK62" s="886"/>
      <c r="CL62" s="886"/>
      <c r="CM62" s="886"/>
      <c r="CN62" s="886">
        <v>0</v>
      </c>
      <c r="CO62" s="886"/>
      <c r="CP62" s="886"/>
      <c r="CQ62" s="886"/>
      <c r="CR62" s="886"/>
      <c r="CS62" s="886"/>
      <c r="CT62" s="886"/>
      <c r="CU62" s="886"/>
      <c r="CV62" s="884">
        <f t="shared" si="1"/>
        <v>0</v>
      </c>
      <c r="CW62" s="884"/>
      <c r="CX62" s="884"/>
      <c r="CY62" s="884"/>
      <c r="CZ62" s="884"/>
      <c r="DA62" s="884"/>
      <c r="DB62" s="884"/>
      <c r="DC62" s="884"/>
      <c r="DD62" s="884"/>
      <c r="DE62" s="885"/>
    </row>
    <row r="63" spans="1:109" s="3" customFormat="1" ht="23.25" customHeight="1" x14ac:dyDescent="0.2">
      <c r="A63" s="912"/>
      <c r="B63" s="913"/>
      <c r="C63" s="913"/>
      <c r="D63" s="913"/>
      <c r="E63" s="913"/>
      <c r="F63" s="913"/>
      <c r="G63" s="913"/>
      <c r="H63" s="913"/>
      <c r="I63" s="913"/>
      <c r="J63" s="913"/>
      <c r="K63" s="913"/>
      <c r="L63" s="913"/>
      <c r="M63" s="913"/>
      <c r="N63" s="913"/>
      <c r="O63" s="914"/>
      <c r="P63" s="900"/>
      <c r="Q63" s="900"/>
      <c r="R63" s="900"/>
      <c r="S63" s="900"/>
      <c r="T63" s="900"/>
      <c r="U63" s="900"/>
      <c r="V63" s="900"/>
      <c r="W63" s="900"/>
      <c r="X63" s="900"/>
      <c r="Y63" s="900"/>
      <c r="Z63" s="900"/>
      <c r="AA63" s="900"/>
      <c r="AB63" s="900"/>
      <c r="AC63" s="900"/>
      <c r="AD63" s="901"/>
      <c r="AE63" s="901"/>
      <c r="AF63" s="901"/>
      <c r="AG63" s="902"/>
      <c r="AH63" s="902"/>
      <c r="AI63" s="902"/>
      <c r="AJ63" s="902"/>
      <c r="AK63" s="906">
        <v>0</v>
      </c>
      <c r="AL63" s="907"/>
      <c r="AM63" s="907"/>
      <c r="AN63" s="907"/>
      <c r="AO63" s="907"/>
      <c r="AP63" s="908"/>
      <c r="AQ63" s="884">
        <f t="shared" si="2"/>
        <v>0</v>
      </c>
      <c r="AR63" s="884"/>
      <c r="AS63" s="884"/>
      <c r="AT63" s="884"/>
      <c r="AU63" s="884"/>
      <c r="AV63" s="884"/>
      <c r="AW63" s="884"/>
      <c r="AX63" s="884"/>
      <c r="AY63" s="895">
        <v>0</v>
      </c>
      <c r="AZ63" s="896"/>
      <c r="BA63" s="896"/>
      <c r="BB63" s="896"/>
      <c r="BC63" s="896"/>
      <c r="BD63" s="896"/>
      <c r="BE63" s="896"/>
      <c r="BF63" s="897"/>
      <c r="BG63" s="886">
        <v>0</v>
      </c>
      <c r="BH63" s="886"/>
      <c r="BI63" s="886"/>
      <c r="BJ63" s="886"/>
      <c r="BK63" s="886"/>
      <c r="BL63" s="886"/>
      <c r="BM63" s="886"/>
      <c r="BN63" s="886"/>
      <c r="BO63" s="895">
        <f t="shared" si="0"/>
        <v>0</v>
      </c>
      <c r="BP63" s="896"/>
      <c r="BQ63" s="896"/>
      <c r="BR63" s="896"/>
      <c r="BS63" s="896"/>
      <c r="BT63" s="896"/>
      <c r="BU63" s="896"/>
      <c r="BV63" s="897"/>
      <c r="BW63" s="886">
        <v>0</v>
      </c>
      <c r="BX63" s="886"/>
      <c r="BY63" s="886"/>
      <c r="BZ63" s="886"/>
      <c r="CA63" s="886"/>
      <c r="CB63" s="886"/>
      <c r="CC63" s="886"/>
      <c r="CD63" s="886"/>
      <c r="CE63" s="886">
        <v>0</v>
      </c>
      <c r="CF63" s="886"/>
      <c r="CG63" s="886"/>
      <c r="CH63" s="886"/>
      <c r="CI63" s="886"/>
      <c r="CJ63" s="886"/>
      <c r="CK63" s="886"/>
      <c r="CL63" s="886"/>
      <c r="CM63" s="886"/>
      <c r="CN63" s="886">
        <v>0</v>
      </c>
      <c r="CO63" s="886"/>
      <c r="CP63" s="886"/>
      <c r="CQ63" s="886"/>
      <c r="CR63" s="886"/>
      <c r="CS63" s="886"/>
      <c r="CT63" s="886"/>
      <c r="CU63" s="886"/>
      <c r="CV63" s="884">
        <f t="shared" si="1"/>
        <v>0</v>
      </c>
      <c r="CW63" s="884"/>
      <c r="CX63" s="884"/>
      <c r="CY63" s="884"/>
      <c r="CZ63" s="884"/>
      <c r="DA63" s="884"/>
      <c r="DB63" s="884"/>
      <c r="DC63" s="884"/>
      <c r="DD63" s="884"/>
      <c r="DE63" s="885"/>
    </row>
    <row r="64" spans="1:109" s="3" customFormat="1" ht="23.25" customHeight="1" x14ac:dyDescent="0.2">
      <c r="A64" s="912"/>
      <c r="B64" s="913"/>
      <c r="C64" s="913"/>
      <c r="D64" s="913"/>
      <c r="E64" s="913"/>
      <c r="F64" s="913"/>
      <c r="G64" s="913"/>
      <c r="H64" s="913"/>
      <c r="I64" s="913"/>
      <c r="J64" s="913"/>
      <c r="K64" s="913"/>
      <c r="L64" s="913"/>
      <c r="M64" s="913"/>
      <c r="N64" s="913"/>
      <c r="O64" s="914"/>
      <c r="P64" s="900"/>
      <c r="Q64" s="900"/>
      <c r="R64" s="900"/>
      <c r="S64" s="900"/>
      <c r="T64" s="900"/>
      <c r="U64" s="900"/>
      <c r="V64" s="900"/>
      <c r="W64" s="900"/>
      <c r="X64" s="900"/>
      <c r="Y64" s="900"/>
      <c r="Z64" s="900"/>
      <c r="AA64" s="900"/>
      <c r="AB64" s="900"/>
      <c r="AC64" s="900"/>
      <c r="AD64" s="901"/>
      <c r="AE64" s="901"/>
      <c r="AF64" s="901"/>
      <c r="AG64" s="902"/>
      <c r="AH64" s="902"/>
      <c r="AI64" s="902"/>
      <c r="AJ64" s="902"/>
      <c r="AK64" s="906">
        <v>0</v>
      </c>
      <c r="AL64" s="907"/>
      <c r="AM64" s="907"/>
      <c r="AN64" s="907"/>
      <c r="AO64" s="907"/>
      <c r="AP64" s="908"/>
      <c r="AQ64" s="884">
        <f t="shared" si="2"/>
        <v>0</v>
      </c>
      <c r="AR64" s="884"/>
      <c r="AS64" s="884"/>
      <c r="AT64" s="884"/>
      <c r="AU64" s="884"/>
      <c r="AV64" s="884"/>
      <c r="AW64" s="884"/>
      <c r="AX64" s="884"/>
      <c r="AY64" s="895">
        <v>0</v>
      </c>
      <c r="AZ64" s="896"/>
      <c r="BA64" s="896"/>
      <c r="BB64" s="896"/>
      <c r="BC64" s="896"/>
      <c r="BD64" s="896"/>
      <c r="BE64" s="896"/>
      <c r="BF64" s="897"/>
      <c r="BG64" s="886">
        <v>0</v>
      </c>
      <c r="BH64" s="886"/>
      <c r="BI64" s="886"/>
      <c r="BJ64" s="886"/>
      <c r="BK64" s="886"/>
      <c r="BL64" s="886"/>
      <c r="BM64" s="886"/>
      <c r="BN64" s="886"/>
      <c r="BO64" s="895">
        <f t="shared" si="0"/>
        <v>0</v>
      </c>
      <c r="BP64" s="896"/>
      <c r="BQ64" s="896"/>
      <c r="BR64" s="896"/>
      <c r="BS64" s="896"/>
      <c r="BT64" s="896"/>
      <c r="BU64" s="896"/>
      <c r="BV64" s="897"/>
      <c r="BW64" s="886">
        <v>0</v>
      </c>
      <c r="BX64" s="886"/>
      <c r="BY64" s="886"/>
      <c r="BZ64" s="886"/>
      <c r="CA64" s="886"/>
      <c r="CB64" s="886"/>
      <c r="CC64" s="886"/>
      <c r="CD64" s="886"/>
      <c r="CE64" s="886">
        <v>0</v>
      </c>
      <c r="CF64" s="886"/>
      <c r="CG64" s="886"/>
      <c r="CH64" s="886"/>
      <c r="CI64" s="886"/>
      <c r="CJ64" s="886"/>
      <c r="CK64" s="886"/>
      <c r="CL64" s="886"/>
      <c r="CM64" s="886"/>
      <c r="CN64" s="886">
        <v>0</v>
      </c>
      <c r="CO64" s="886"/>
      <c r="CP64" s="886"/>
      <c r="CQ64" s="886"/>
      <c r="CR64" s="886"/>
      <c r="CS64" s="886"/>
      <c r="CT64" s="886"/>
      <c r="CU64" s="886"/>
      <c r="CV64" s="884">
        <f t="shared" si="1"/>
        <v>0</v>
      </c>
      <c r="CW64" s="884"/>
      <c r="CX64" s="884"/>
      <c r="CY64" s="884"/>
      <c r="CZ64" s="884"/>
      <c r="DA64" s="884"/>
      <c r="DB64" s="884"/>
      <c r="DC64" s="884"/>
      <c r="DD64" s="884"/>
      <c r="DE64" s="885"/>
    </row>
    <row r="65" spans="1:121" s="3" customFormat="1" ht="23.25" customHeight="1" x14ac:dyDescent="0.2">
      <c r="A65" s="912"/>
      <c r="B65" s="913"/>
      <c r="C65" s="913"/>
      <c r="D65" s="913"/>
      <c r="E65" s="913"/>
      <c r="F65" s="913"/>
      <c r="G65" s="913"/>
      <c r="H65" s="913"/>
      <c r="I65" s="913"/>
      <c r="J65" s="913"/>
      <c r="K65" s="913"/>
      <c r="L65" s="913"/>
      <c r="M65" s="913"/>
      <c r="N65" s="913"/>
      <c r="O65" s="914"/>
      <c r="P65" s="900"/>
      <c r="Q65" s="900"/>
      <c r="R65" s="900"/>
      <c r="S65" s="900"/>
      <c r="T65" s="900"/>
      <c r="U65" s="900"/>
      <c r="V65" s="900"/>
      <c r="W65" s="900"/>
      <c r="X65" s="900"/>
      <c r="Y65" s="900"/>
      <c r="Z65" s="900"/>
      <c r="AA65" s="900"/>
      <c r="AB65" s="900"/>
      <c r="AC65" s="900"/>
      <c r="AD65" s="901"/>
      <c r="AE65" s="901"/>
      <c r="AF65" s="901"/>
      <c r="AG65" s="902"/>
      <c r="AH65" s="902"/>
      <c r="AI65" s="902"/>
      <c r="AJ65" s="902"/>
      <c r="AK65" s="906">
        <v>0</v>
      </c>
      <c r="AL65" s="907"/>
      <c r="AM65" s="907"/>
      <c r="AN65" s="907"/>
      <c r="AO65" s="907"/>
      <c r="AP65" s="908"/>
      <c r="AQ65" s="884">
        <f t="shared" si="2"/>
        <v>0</v>
      </c>
      <c r="AR65" s="884"/>
      <c r="AS65" s="884"/>
      <c r="AT65" s="884"/>
      <c r="AU65" s="884"/>
      <c r="AV65" s="884"/>
      <c r="AW65" s="884"/>
      <c r="AX65" s="884"/>
      <c r="AY65" s="895">
        <v>0</v>
      </c>
      <c r="AZ65" s="896"/>
      <c r="BA65" s="896"/>
      <c r="BB65" s="896"/>
      <c r="BC65" s="896"/>
      <c r="BD65" s="896"/>
      <c r="BE65" s="896"/>
      <c r="BF65" s="897"/>
      <c r="BG65" s="886">
        <v>0</v>
      </c>
      <c r="BH65" s="886"/>
      <c r="BI65" s="886"/>
      <c r="BJ65" s="886"/>
      <c r="BK65" s="886"/>
      <c r="BL65" s="886"/>
      <c r="BM65" s="886"/>
      <c r="BN65" s="886"/>
      <c r="BO65" s="895">
        <f t="shared" si="0"/>
        <v>0</v>
      </c>
      <c r="BP65" s="896"/>
      <c r="BQ65" s="896"/>
      <c r="BR65" s="896"/>
      <c r="BS65" s="896"/>
      <c r="BT65" s="896"/>
      <c r="BU65" s="896"/>
      <c r="BV65" s="897"/>
      <c r="BW65" s="886">
        <v>0</v>
      </c>
      <c r="BX65" s="886"/>
      <c r="BY65" s="886"/>
      <c r="BZ65" s="886"/>
      <c r="CA65" s="886"/>
      <c r="CB65" s="886"/>
      <c r="CC65" s="886"/>
      <c r="CD65" s="886"/>
      <c r="CE65" s="886">
        <v>0</v>
      </c>
      <c r="CF65" s="886"/>
      <c r="CG65" s="886"/>
      <c r="CH65" s="886"/>
      <c r="CI65" s="886"/>
      <c r="CJ65" s="886"/>
      <c r="CK65" s="886"/>
      <c r="CL65" s="886"/>
      <c r="CM65" s="886"/>
      <c r="CN65" s="886">
        <v>0</v>
      </c>
      <c r="CO65" s="886"/>
      <c r="CP65" s="886"/>
      <c r="CQ65" s="886"/>
      <c r="CR65" s="886"/>
      <c r="CS65" s="886"/>
      <c r="CT65" s="886"/>
      <c r="CU65" s="886"/>
      <c r="CV65" s="884">
        <f t="shared" si="1"/>
        <v>0</v>
      </c>
      <c r="CW65" s="884"/>
      <c r="CX65" s="884"/>
      <c r="CY65" s="884"/>
      <c r="CZ65" s="884"/>
      <c r="DA65" s="884"/>
      <c r="DB65" s="884"/>
      <c r="DC65" s="884"/>
      <c r="DD65" s="884"/>
      <c r="DE65" s="885"/>
    </row>
    <row r="66" spans="1:121" s="3" customFormat="1" ht="23.25" customHeight="1" x14ac:dyDescent="0.2">
      <c r="A66" s="912"/>
      <c r="B66" s="913"/>
      <c r="C66" s="913"/>
      <c r="D66" s="913"/>
      <c r="E66" s="913"/>
      <c r="F66" s="913"/>
      <c r="G66" s="913"/>
      <c r="H66" s="913"/>
      <c r="I66" s="913"/>
      <c r="J66" s="913"/>
      <c r="K66" s="913"/>
      <c r="L66" s="913"/>
      <c r="M66" s="913"/>
      <c r="N66" s="913"/>
      <c r="O66" s="914"/>
      <c r="P66" s="900"/>
      <c r="Q66" s="900"/>
      <c r="R66" s="900"/>
      <c r="S66" s="900"/>
      <c r="T66" s="900"/>
      <c r="U66" s="900"/>
      <c r="V66" s="900"/>
      <c r="W66" s="900"/>
      <c r="X66" s="900"/>
      <c r="Y66" s="900"/>
      <c r="Z66" s="900"/>
      <c r="AA66" s="900"/>
      <c r="AB66" s="900"/>
      <c r="AC66" s="900"/>
      <c r="AD66" s="901"/>
      <c r="AE66" s="901"/>
      <c r="AF66" s="901"/>
      <c r="AG66" s="902"/>
      <c r="AH66" s="902"/>
      <c r="AI66" s="902"/>
      <c r="AJ66" s="902"/>
      <c r="AK66" s="906">
        <v>0</v>
      </c>
      <c r="AL66" s="907"/>
      <c r="AM66" s="907"/>
      <c r="AN66" s="907"/>
      <c r="AO66" s="907"/>
      <c r="AP66" s="908"/>
      <c r="AQ66" s="884">
        <f t="shared" si="2"/>
        <v>0</v>
      </c>
      <c r="AR66" s="884"/>
      <c r="AS66" s="884"/>
      <c r="AT66" s="884"/>
      <c r="AU66" s="884"/>
      <c r="AV66" s="884"/>
      <c r="AW66" s="884"/>
      <c r="AX66" s="884"/>
      <c r="AY66" s="895">
        <v>0</v>
      </c>
      <c r="AZ66" s="896"/>
      <c r="BA66" s="896"/>
      <c r="BB66" s="896"/>
      <c r="BC66" s="896"/>
      <c r="BD66" s="896"/>
      <c r="BE66" s="896"/>
      <c r="BF66" s="897"/>
      <c r="BG66" s="886">
        <v>0</v>
      </c>
      <c r="BH66" s="886"/>
      <c r="BI66" s="886"/>
      <c r="BJ66" s="886"/>
      <c r="BK66" s="886"/>
      <c r="BL66" s="886"/>
      <c r="BM66" s="886"/>
      <c r="BN66" s="886"/>
      <c r="BO66" s="895">
        <f t="shared" si="0"/>
        <v>0</v>
      </c>
      <c r="BP66" s="896"/>
      <c r="BQ66" s="896"/>
      <c r="BR66" s="896"/>
      <c r="BS66" s="896"/>
      <c r="BT66" s="896"/>
      <c r="BU66" s="896"/>
      <c r="BV66" s="897"/>
      <c r="BW66" s="886">
        <v>0</v>
      </c>
      <c r="BX66" s="886"/>
      <c r="BY66" s="886"/>
      <c r="BZ66" s="886"/>
      <c r="CA66" s="886"/>
      <c r="CB66" s="886"/>
      <c r="CC66" s="886"/>
      <c r="CD66" s="886"/>
      <c r="CE66" s="886">
        <v>0</v>
      </c>
      <c r="CF66" s="886"/>
      <c r="CG66" s="886"/>
      <c r="CH66" s="886"/>
      <c r="CI66" s="886"/>
      <c r="CJ66" s="886"/>
      <c r="CK66" s="886"/>
      <c r="CL66" s="886"/>
      <c r="CM66" s="886"/>
      <c r="CN66" s="886">
        <v>0</v>
      </c>
      <c r="CO66" s="886"/>
      <c r="CP66" s="886"/>
      <c r="CQ66" s="886"/>
      <c r="CR66" s="886"/>
      <c r="CS66" s="886"/>
      <c r="CT66" s="886"/>
      <c r="CU66" s="886"/>
      <c r="CV66" s="884">
        <f t="shared" si="1"/>
        <v>0</v>
      </c>
      <c r="CW66" s="884"/>
      <c r="CX66" s="884"/>
      <c r="CY66" s="884"/>
      <c r="CZ66" s="884"/>
      <c r="DA66" s="884"/>
      <c r="DB66" s="884"/>
      <c r="DC66" s="884"/>
      <c r="DD66" s="884"/>
      <c r="DE66" s="885"/>
    </row>
    <row r="67" spans="1:121" s="3" customFormat="1" ht="23.25" customHeight="1" x14ac:dyDescent="0.2">
      <c r="A67" s="912"/>
      <c r="B67" s="913"/>
      <c r="C67" s="913"/>
      <c r="D67" s="913"/>
      <c r="E67" s="913"/>
      <c r="F67" s="913"/>
      <c r="G67" s="913"/>
      <c r="H67" s="913"/>
      <c r="I67" s="913"/>
      <c r="J67" s="913"/>
      <c r="K67" s="913"/>
      <c r="L67" s="913"/>
      <c r="M67" s="913"/>
      <c r="N67" s="913"/>
      <c r="O67" s="914"/>
      <c r="P67" s="900"/>
      <c r="Q67" s="900"/>
      <c r="R67" s="900"/>
      <c r="S67" s="900"/>
      <c r="T67" s="900"/>
      <c r="U67" s="900"/>
      <c r="V67" s="900"/>
      <c r="W67" s="900"/>
      <c r="X67" s="900"/>
      <c r="Y67" s="900"/>
      <c r="Z67" s="900"/>
      <c r="AA67" s="900"/>
      <c r="AB67" s="900"/>
      <c r="AC67" s="900"/>
      <c r="AD67" s="901"/>
      <c r="AE67" s="901"/>
      <c r="AF67" s="901"/>
      <c r="AG67" s="902"/>
      <c r="AH67" s="902"/>
      <c r="AI67" s="902"/>
      <c r="AJ67" s="902"/>
      <c r="AK67" s="906">
        <v>0</v>
      </c>
      <c r="AL67" s="907"/>
      <c r="AM67" s="907"/>
      <c r="AN67" s="907"/>
      <c r="AO67" s="907"/>
      <c r="AP67" s="908"/>
      <c r="AQ67" s="884">
        <f t="shared" si="2"/>
        <v>0</v>
      </c>
      <c r="AR67" s="884"/>
      <c r="AS67" s="884"/>
      <c r="AT67" s="884"/>
      <c r="AU67" s="884"/>
      <c r="AV67" s="884"/>
      <c r="AW67" s="884"/>
      <c r="AX67" s="884"/>
      <c r="AY67" s="895">
        <v>0</v>
      </c>
      <c r="AZ67" s="896"/>
      <c r="BA67" s="896"/>
      <c r="BB67" s="896"/>
      <c r="BC67" s="896"/>
      <c r="BD67" s="896"/>
      <c r="BE67" s="896"/>
      <c r="BF67" s="897"/>
      <c r="BG67" s="886">
        <v>0</v>
      </c>
      <c r="BH67" s="886"/>
      <c r="BI67" s="886"/>
      <c r="BJ67" s="886"/>
      <c r="BK67" s="886"/>
      <c r="BL67" s="886"/>
      <c r="BM67" s="886"/>
      <c r="BN67" s="886"/>
      <c r="BO67" s="895">
        <f t="shared" si="0"/>
        <v>0</v>
      </c>
      <c r="BP67" s="896"/>
      <c r="BQ67" s="896"/>
      <c r="BR67" s="896"/>
      <c r="BS67" s="896"/>
      <c r="BT67" s="896"/>
      <c r="BU67" s="896"/>
      <c r="BV67" s="897"/>
      <c r="BW67" s="886">
        <v>0</v>
      </c>
      <c r="BX67" s="886"/>
      <c r="BY67" s="886"/>
      <c r="BZ67" s="886"/>
      <c r="CA67" s="886"/>
      <c r="CB67" s="886"/>
      <c r="CC67" s="886"/>
      <c r="CD67" s="886"/>
      <c r="CE67" s="886">
        <v>0</v>
      </c>
      <c r="CF67" s="886"/>
      <c r="CG67" s="886"/>
      <c r="CH67" s="886"/>
      <c r="CI67" s="886"/>
      <c r="CJ67" s="886"/>
      <c r="CK67" s="886"/>
      <c r="CL67" s="886"/>
      <c r="CM67" s="886"/>
      <c r="CN67" s="886">
        <v>0</v>
      </c>
      <c r="CO67" s="886"/>
      <c r="CP67" s="886"/>
      <c r="CQ67" s="886"/>
      <c r="CR67" s="886"/>
      <c r="CS67" s="886"/>
      <c r="CT67" s="886"/>
      <c r="CU67" s="886"/>
      <c r="CV67" s="884">
        <f t="shared" si="1"/>
        <v>0</v>
      </c>
      <c r="CW67" s="884"/>
      <c r="CX67" s="884"/>
      <c r="CY67" s="884"/>
      <c r="CZ67" s="884"/>
      <c r="DA67" s="884"/>
      <c r="DB67" s="884"/>
      <c r="DC67" s="884"/>
      <c r="DD67" s="884"/>
      <c r="DE67" s="885"/>
    </row>
    <row r="68" spans="1:121" s="3" customFormat="1" ht="23.25" customHeight="1" x14ac:dyDescent="0.2">
      <c r="A68" s="898"/>
      <c r="B68" s="899"/>
      <c r="C68" s="899"/>
      <c r="D68" s="899"/>
      <c r="E68" s="899"/>
      <c r="F68" s="899"/>
      <c r="G68" s="899"/>
      <c r="H68" s="899"/>
      <c r="I68" s="899"/>
      <c r="J68" s="899"/>
      <c r="K68" s="899"/>
      <c r="L68" s="899"/>
      <c r="M68" s="899"/>
      <c r="N68" s="899"/>
      <c r="O68" s="899"/>
      <c r="P68" s="900"/>
      <c r="Q68" s="900"/>
      <c r="R68" s="900"/>
      <c r="S68" s="900"/>
      <c r="T68" s="900"/>
      <c r="U68" s="900"/>
      <c r="V68" s="900"/>
      <c r="W68" s="900"/>
      <c r="X68" s="900"/>
      <c r="Y68" s="900"/>
      <c r="Z68" s="900"/>
      <c r="AA68" s="900"/>
      <c r="AB68" s="900"/>
      <c r="AC68" s="900"/>
      <c r="AD68" s="901"/>
      <c r="AE68" s="901"/>
      <c r="AF68" s="901"/>
      <c r="AG68" s="902"/>
      <c r="AH68" s="902"/>
      <c r="AI68" s="902"/>
      <c r="AJ68" s="902"/>
      <c r="AK68" s="906">
        <v>0</v>
      </c>
      <c r="AL68" s="907"/>
      <c r="AM68" s="907"/>
      <c r="AN68" s="907"/>
      <c r="AO68" s="907"/>
      <c r="AP68" s="908"/>
      <c r="AQ68" s="884">
        <f t="shared" si="2"/>
        <v>0</v>
      </c>
      <c r="AR68" s="884"/>
      <c r="AS68" s="884"/>
      <c r="AT68" s="884"/>
      <c r="AU68" s="884"/>
      <c r="AV68" s="884"/>
      <c r="AW68" s="884"/>
      <c r="AX68" s="884"/>
      <c r="AY68" s="895">
        <v>0</v>
      </c>
      <c r="AZ68" s="896"/>
      <c r="BA68" s="896"/>
      <c r="BB68" s="896"/>
      <c r="BC68" s="896"/>
      <c r="BD68" s="896"/>
      <c r="BE68" s="896"/>
      <c r="BF68" s="897"/>
      <c r="BG68" s="886">
        <v>0</v>
      </c>
      <c r="BH68" s="886"/>
      <c r="BI68" s="886"/>
      <c r="BJ68" s="886"/>
      <c r="BK68" s="886"/>
      <c r="BL68" s="886"/>
      <c r="BM68" s="886"/>
      <c r="BN68" s="886"/>
      <c r="BO68" s="895">
        <f t="shared" si="0"/>
        <v>0</v>
      </c>
      <c r="BP68" s="896"/>
      <c r="BQ68" s="896"/>
      <c r="BR68" s="896"/>
      <c r="BS68" s="896"/>
      <c r="BT68" s="896"/>
      <c r="BU68" s="896"/>
      <c r="BV68" s="897"/>
      <c r="BW68" s="886">
        <v>0</v>
      </c>
      <c r="BX68" s="886"/>
      <c r="BY68" s="886"/>
      <c r="BZ68" s="886"/>
      <c r="CA68" s="886"/>
      <c r="CB68" s="886"/>
      <c r="CC68" s="886"/>
      <c r="CD68" s="886"/>
      <c r="CE68" s="886">
        <v>0</v>
      </c>
      <c r="CF68" s="886"/>
      <c r="CG68" s="886"/>
      <c r="CH68" s="886"/>
      <c r="CI68" s="886"/>
      <c r="CJ68" s="886"/>
      <c r="CK68" s="886"/>
      <c r="CL68" s="886"/>
      <c r="CM68" s="886"/>
      <c r="CN68" s="886">
        <v>0</v>
      </c>
      <c r="CO68" s="886"/>
      <c r="CP68" s="886"/>
      <c r="CQ68" s="886"/>
      <c r="CR68" s="886"/>
      <c r="CS68" s="886"/>
      <c r="CT68" s="886"/>
      <c r="CU68" s="886"/>
      <c r="CV68" s="884">
        <f t="shared" si="1"/>
        <v>0</v>
      </c>
      <c r="CW68" s="884"/>
      <c r="CX68" s="884"/>
      <c r="CY68" s="884"/>
      <c r="CZ68" s="884"/>
      <c r="DA68" s="884"/>
      <c r="DB68" s="884"/>
      <c r="DC68" s="884"/>
      <c r="DD68" s="884"/>
      <c r="DE68" s="885"/>
      <c r="DI68" s="916"/>
      <c r="DJ68" s="917"/>
      <c r="DK68" s="917"/>
      <c r="DL68" s="917"/>
      <c r="DM68" s="917"/>
      <c r="DN68" s="917"/>
      <c r="DO68" s="917"/>
      <c r="DP68" s="917"/>
      <c r="DQ68" s="917"/>
    </row>
    <row r="69" spans="1:121" s="3" customFormat="1" ht="23.25" customHeight="1" x14ac:dyDescent="0.2">
      <c r="A69" s="898"/>
      <c r="B69" s="899"/>
      <c r="C69" s="899"/>
      <c r="D69" s="899"/>
      <c r="E69" s="899"/>
      <c r="F69" s="899"/>
      <c r="G69" s="899"/>
      <c r="H69" s="899"/>
      <c r="I69" s="899"/>
      <c r="J69" s="899"/>
      <c r="K69" s="899"/>
      <c r="L69" s="899"/>
      <c r="M69" s="899"/>
      <c r="N69" s="899"/>
      <c r="O69" s="899"/>
      <c r="P69" s="900"/>
      <c r="Q69" s="900"/>
      <c r="R69" s="900"/>
      <c r="S69" s="900"/>
      <c r="T69" s="900"/>
      <c r="U69" s="900"/>
      <c r="V69" s="900"/>
      <c r="W69" s="900"/>
      <c r="X69" s="900"/>
      <c r="Y69" s="900"/>
      <c r="Z69" s="900"/>
      <c r="AA69" s="900"/>
      <c r="AB69" s="900"/>
      <c r="AC69" s="900"/>
      <c r="AD69" s="901"/>
      <c r="AE69" s="901"/>
      <c r="AF69" s="901"/>
      <c r="AG69" s="902"/>
      <c r="AH69" s="902"/>
      <c r="AI69" s="902"/>
      <c r="AJ69" s="902"/>
      <c r="AK69" s="906">
        <v>0</v>
      </c>
      <c r="AL69" s="907"/>
      <c r="AM69" s="907"/>
      <c r="AN69" s="907"/>
      <c r="AO69" s="907"/>
      <c r="AP69" s="908"/>
      <c r="AQ69" s="884">
        <f t="shared" si="2"/>
        <v>0</v>
      </c>
      <c r="AR69" s="884"/>
      <c r="AS69" s="884"/>
      <c r="AT69" s="884"/>
      <c r="AU69" s="884"/>
      <c r="AV69" s="884"/>
      <c r="AW69" s="884"/>
      <c r="AX69" s="884"/>
      <c r="AY69" s="895">
        <v>0</v>
      </c>
      <c r="AZ69" s="896"/>
      <c r="BA69" s="896"/>
      <c r="BB69" s="896"/>
      <c r="BC69" s="896"/>
      <c r="BD69" s="896"/>
      <c r="BE69" s="896"/>
      <c r="BF69" s="897"/>
      <c r="BG69" s="886">
        <v>0</v>
      </c>
      <c r="BH69" s="886"/>
      <c r="BI69" s="886"/>
      <c r="BJ69" s="886"/>
      <c r="BK69" s="886"/>
      <c r="BL69" s="886"/>
      <c r="BM69" s="886"/>
      <c r="BN69" s="886"/>
      <c r="BO69" s="895">
        <f t="shared" si="0"/>
        <v>0</v>
      </c>
      <c r="BP69" s="896"/>
      <c r="BQ69" s="896"/>
      <c r="BR69" s="896"/>
      <c r="BS69" s="896"/>
      <c r="BT69" s="896"/>
      <c r="BU69" s="896"/>
      <c r="BV69" s="897"/>
      <c r="BW69" s="886">
        <v>0</v>
      </c>
      <c r="BX69" s="886"/>
      <c r="BY69" s="886"/>
      <c r="BZ69" s="886"/>
      <c r="CA69" s="886"/>
      <c r="CB69" s="886"/>
      <c r="CC69" s="886"/>
      <c r="CD69" s="886"/>
      <c r="CE69" s="886">
        <v>0</v>
      </c>
      <c r="CF69" s="886"/>
      <c r="CG69" s="886"/>
      <c r="CH69" s="886"/>
      <c r="CI69" s="886"/>
      <c r="CJ69" s="886"/>
      <c r="CK69" s="886"/>
      <c r="CL69" s="886"/>
      <c r="CM69" s="886"/>
      <c r="CN69" s="886">
        <v>0</v>
      </c>
      <c r="CO69" s="886"/>
      <c r="CP69" s="886"/>
      <c r="CQ69" s="886"/>
      <c r="CR69" s="886"/>
      <c r="CS69" s="886"/>
      <c r="CT69" s="886"/>
      <c r="CU69" s="886"/>
      <c r="CV69" s="884">
        <f t="shared" si="1"/>
        <v>0</v>
      </c>
      <c r="CW69" s="884"/>
      <c r="CX69" s="884"/>
      <c r="CY69" s="884"/>
      <c r="CZ69" s="884"/>
      <c r="DA69" s="884"/>
      <c r="DB69" s="884"/>
      <c r="DC69" s="884"/>
      <c r="DD69" s="884"/>
      <c r="DE69" s="885"/>
    </row>
    <row r="70" spans="1:121" s="3" customFormat="1" ht="23.25" customHeight="1" x14ac:dyDescent="0.2">
      <c r="A70" s="898"/>
      <c r="B70" s="899"/>
      <c r="C70" s="899"/>
      <c r="D70" s="899"/>
      <c r="E70" s="899"/>
      <c r="F70" s="899"/>
      <c r="G70" s="899"/>
      <c r="H70" s="899"/>
      <c r="I70" s="899"/>
      <c r="J70" s="899"/>
      <c r="K70" s="899"/>
      <c r="L70" s="899"/>
      <c r="M70" s="899"/>
      <c r="N70" s="899"/>
      <c r="O70" s="899"/>
      <c r="P70" s="900"/>
      <c r="Q70" s="900"/>
      <c r="R70" s="900"/>
      <c r="S70" s="900"/>
      <c r="T70" s="900"/>
      <c r="U70" s="900"/>
      <c r="V70" s="900"/>
      <c r="W70" s="900"/>
      <c r="X70" s="900"/>
      <c r="Y70" s="900"/>
      <c r="Z70" s="900"/>
      <c r="AA70" s="900"/>
      <c r="AB70" s="900"/>
      <c r="AC70" s="900"/>
      <c r="AD70" s="901"/>
      <c r="AE70" s="901"/>
      <c r="AF70" s="901"/>
      <c r="AG70" s="902"/>
      <c r="AH70" s="902"/>
      <c r="AI70" s="902"/>
      <c r="AJ70" s="902"/>
      <c r="AK70" s="906">
        <v>0</v>
      </c>
      <c r="AL70" s="907"/>
      <c r="AM70" s="907"/>
      <c r="AN70" s="907"/>
      <c r="AO70" s="907"/>
      <c r="AP70" s="908"/>
      <c r="AQ70" s="884">
        <f t="shared" si="2"/>
        <v>0</v>
      </c>
      <c r="AR70" s="884"/>
      <c r="AS70" s="884"/>
      <c r="AT70" s="884"/>
      <c r="AU70" s="884"/>
      <c r="AV70" s="884"/>
      <c r="AW70" s="884"/>
      <c r="AX70" s="884"/>
      <c r="AY70" s="895">
        <v>0</v>
      </c>
      <c r="AZ70" s="896"/>
      <c r="BA70" s="896"/>
      <c r="BB70" s="896"/>
      <c r="BC70" s="896"/>
      <c r="BD70" s="896"/>
      <c r="BE70" s="896"/>
      <c r="BF70" s="897"/>
      <c r="BG70" s="886">
        <v>0</v>
      </c>
      <c r="BH70" s="886"/>
      <c r="BI70" s="886"/>
      <c r="BJ70" s="886"/>
      <c r="BK70" s="886"/>
      <c r="BL70" s="886"/>
      <c r="BM70" s="886"/>
      <c r="BN70" s="886"/>
      <c r="BO70" s="895">
        <f t="shared" si="0"/>
        <v>0</v>
      </c>
      <c r="BP70" s="896"/>
      <c r="BQ70" s="896"/>
      <c r="BR70" s="896"/>
      <c r="BS70" s="896"/>
      <c r="BT70" s="896"/>
      <c r="BU70" s="896"/>
      <c r="BV70" s="897"/>
      <c r="BW70" s="886">
        <v>0</v>
      </c>
      <c r="BX70" s="886"/>
      <c r="BY70" s="886"/>
      <c r="BZ70" s="886"/>
      <c r="CA70" s="886"/>
      <c r="CB70" s="886"/>
      <c r="CC70" s="886"/>
      <c r="CD70" s="886"/>
      <c r="CE70" s="886">
        <v>0</v>
      </c>
      <c r="CF70" s="886"/>
      <c r="CG70" s="886"/>
      <c r="CH70" s="886"/>
      <c r="CI70" s="886"/>
      <c r="CJ70" s="886"/>
      <c r="CK70" s="886"/>
      <c r="CL70" s="886"/>
      <c r="CM70" s="886"/>
      <c r="CN70" s="886">
        <v>0</v>
      </c>
      <c r="CO70" s="886"/>
      <c r="CP70" s="886"/>
      <c r="CQ70" s="886"/>
      <c r="CR70" s="886"/>
      <c r="CS70" s="886"/>
      <c r="CT70" s="886"/>
      <c r="CU70" s="886"/>
      <c r="CV70" s="884">
        <f t="shared" si="1"/>
        <v>0</v>
      </c>
      <c r="CW70" s="884"/>
      <c r="CX70" s="884"/>
      <c r="CY70" s="884"/>
      <c r="CZ70" s="884"/>
      <c r="DA70" s="884"/>
      <c r="DB70" s="884"/>
      <c r="DC70" s="884"/>
      <c r="DD70" s="884"/>
      <c r="DE70" s="885"/>
    </row>
    <row r="71" spans="1:121" s="3" customFormat="1" ht="23.25" customHeight="1" x14ac:dyDescent="0.2">
      <c r="A71" s="898"/>
      <c r="B71" s="899"/>
      <c r="C71" s="899"/>
      <c r="D71" s="899"/>
      <c r="E71" s="899"/>
      <c r="F71" s="899"/>
      <c r="G71" s="899"/>
      <c r="H71" s="899"/>
      <c r="I71" s="899"/>
      <c r="J71" s="899"/>
      <c r="K71" s="899"/>
      <c r="L71" s="899"/>
      <c r="M71" s="899"/>
      <c r="N71" s="899"/>
      <c r="O71" s="899"/>
      <c r="P71" s="900"/>
      <c r="Q71" s="900"/>
      <c r="R71" s="900"/>
      <c r="S71" s="900"/>
      <c r="T71" s="900"/>
      <c r="U71" s="900"/>
      <c r="V71" s="900"/>
      <c r="W71" s="900"/>
      <c r="X71" s="900"/>
      <c r="Y71" s="900"/>
      <c r="Z71" s="900"/>
      <c r="AA71" s="900"/>
      <c r="AB71" s="900"/>
      <c r="AC71" s="900"/>
      <c r="AD71" s="901"/>
      <c r="AE71" s="901"/>
      <c r="AF71" s="901"/>
      <c r="AG71" s="902"/>
      <c r="AH71" s="902"/>
      <c r="AI71" s="902"/>
      <c r="AJ71" s="902"/>
      <c r="AK71" s="906">
        <v>0</v>
      </c>
      <c r="AL71" s="907"/>
      <c r="AM71" s="907"/>
      <c r="AN71" s="907"/>
      <c r="AO71" s="907"/>
      <c r="AP71" s="908"/>
      <c r="AQ71" s="884">
        <f t="shared" ref="AQ71:AQ106" si="3">AG71*AK71*12</f>
        <v>0</v>
      </c>
      <c r="AR71" s="884"/>
      <c r="AS71" s="884"/>
      <c r="AT71" s="884"/>
      <c r="AU71" s="884"/>
      <c r="AV71" s="884"/>
      <c r="AW71" s="884"/>
      <c r="AX71" s="884"/>
      <c r="AY71" s="895">
        <v>0</v>
      </c>
      <c r="AZ71" s="896"/>
      <c r="BA71" s="896"/>
      <c r="BB71" s="896"/>
      <c r="BC71" s="896"/>
      <c r="BD71" s="896"/>
      <c r="BE71" s="896"/>
      <c r="BF71" s="897"/>
      <c r="BG71" s="886">
        <v>0</v>
      </c>
      <c r="BH71" s="886"/>
      <c r="BI71" s="886"/>
      <c r="BJ71" s="886"/>
      <c r="BK71" s="886"/>
      <c r="BL71" s="886"/>
      <c r="BM71" s="886"/>
      <c r="BN71" s="886"/>
      <c r="BO71" s="895">
        <f t="shared" ref="BO71:BO106" si="4">AQ71/365*50</f>
        <v>0</v>
      </c>
      <c r="BP71" s="896"/>
      <c r="BQ71" s="896"/>
      <c r="BR71" s="896"/>
      <c r="BS71" s="896"/>
      <c r="BT71" s="896"/>
      <c r="BU71" s="896"/>
      <c r="BV71" s="897"/>
      <c r="BW71" s="886">
        <v>0</v>
      </c>
      <c r="BX71" s="886"/>
      <c r="BY71" s="886"/>
      <c r="BZ71" s="886"/>
      <c r="CA71" s="886"/>
      <c r="CB71" s="886"/>
      <c r="CC71" s="886"/>
      <c r="CD71" s="886"/>
      <c r="CE71" s="886">
        <v>0</v>
      </c>
      <c r="CF71" s="886"/>
      <c r="CG71" s="886"/>
      <c r="CH71" s="886"/>
      <c r="CI71" s="886"/>
      <c r="CJ71" s="886"/>
      <c r="CK71" s="886"/>
      <c r="CL71" s="886"/>
      <c r="CM71" s="886"/>
      <c r="CN71" s="886">
        <v>0</v>
      </c>
      <c r="CO71" s="886"/>
      <c r="CP71" s="886"/>
      <c r="CQ71" s="886"/>
      <c r="CR71" s="886"/>
      <c r="CS71" s="886"/>
      <c r="CT71" s="886"/>
      <c r="CU71" s="886"/>
      <c r="CV71" s="884">
        <f t="shared" ref="CV71:CV106" si="5">SUM(AQ71:CU71)</f>
        <v>0</v>
      </c>
      <c r="CW71" s="884"/>
      <c r="CX71" s="884"/>
      <c r="CY71" s="884"/>
      <c r="CZ71" s="884"/>
      <c r="DA71" s="884"/>
      <c r="DB71" s="884"/>
      <c r="DC71" s="884"/>
      <c r="DD71" s="884"/>
      <c r="DE71" s="885"/>
    </row>
    <row r="72" spans="1:121" s="3" customFormat="1" ht="23.25" customHeight="1" x14ac:dyDescent="0.2">
      <c r="A72" s="898"/>
      <c r="B72" s="899"/>
      <c r="C72" s="899"/>
      <c r="D72" s="899"/>
      <c r="E72" s="899"/>
      <c r="F72" s="899"/>
      <c r="G72" s="899"/>
      <c r="H72" s="899"/>
      <c r="I72" s="899"/>
      <c r="J72" s="899"/>
      <c r="K72" s="899"/>
      <c r="L72" s="899"/>
      <c r="M72" s="899"/>
      <c r="N72" s="899"/>
      <c r="O72" s="899"/>
      <c r="P72" s="900"/>
      <c r="Q72" s="900"/>
      <c r="R72" s="900"/>
      <c r="S72" s="900"/>
      <c r="T72" s="900"/>
      <c r="U72" s="900"/>
      <c r="V72" s="900"/>
      <c r="W72" s="900"/>
      <c r="X72" s="900"/>
      <c r="Y72" s="900"/>
      <c r="Z72" s="900"/>
      <c r="AA72" s="900"/>
      <c r="AB72" s="900"/>
      <c r="AC72" s="900"/>
      <c r="AD72" s="901"/>
      <c r="AE72" s="901"/>
      <c r="AF72" s="901"/>
      <c r="AG72" s="902"/>
      <c r="AH72" s="902"/>
      <c r="AI72" s="902"/>
      <c r="AJ72" s="902"/>
      <c r="AK72" s="906">
        <v>0</v>
      </c>
      <c r="AL72" s="907"/>
      <c r="AM72" s="907"/>
      <c r="AN72" s="907"/>
      <c r="AO72" s="907"/>
      <c r="AP72" s="908"/>
      <c r="AQ72" s="884">
        <f t="shared" si="3"/>
        <v>0</v>
      </c>
      <c r="AR72" s="884"/>
      <c r="AS72" s="884"/>
      <c r="AT72" s="884"/>
      <c r="AU72" s="884"/>
      <c r="AV72" s="884"/>
      <c r="AW72" s="884"/>
      <c r="AX72" s="884"/>
      <c r="AY72" s="895">
        <v>0</v>
      </c>
      <c r="AZ72" s="896"/>
      <c r="BA72" s="896"/>
      <c r="BB72" s="896"/>
      <c r="BC72" s="896"/>
      <c r="BD72" s="896"/>
      <c r="BE72" s="896"/>
      <c r="BF72" s="897"/>
      <c r="BG72" s="886">
        <v>0</v>
      </c>
      <c r="BH72" s="886"/>
      <c r="BI72" s="886"/>
      <c r="BJ72" s="886"/>
      <c r="BK72" s="886"/>
      <c r="BL72" s="886"/>
      <c r="BM72" s="886"/>
      <c r="BN72" s="886"/>
      <c r="BO72" s="895">
        <f t="shared" si="4"/>
        <v>0</v>
      </c>
      <c r="BP72" s="896"/>
      <c r="BQ72" s="896"/>
      <c r="BR72" s="896"/>
      <c r="BS72" s="896"/>
      <c r="BT72" s="896"/>
      <c r="BU72" s="896"/>
      <c r="BV72" s="897"/>
      <c r="BW72" s="886">
        <v>0</v>
      </c>
      <c r="BX72" s="886"/>
      <c r="BY72" s="886"/>
      <c r="BZ72" s="886"/>
      <c r="CA72" s="886"/>
      <c r="CB72" s="886"/>
      <c r="CC72" s="886"/>
      <c r="CD72" s="886"/>
      <c r="CE72" s="886">
        <v>0</v>
      </c>
      <c r="CF72" s="886"/>
      <c r="CG72" s="886"/>
      <c r="CH72" s="886"/>
      <c r="CI72" s="886"/>
      <c r="CJ72" s="886"/>
      <c r="CK72" s="886"/>
      <c r="CL72" s="886"/>
      <c r="CM72" s="886"/>
      <c r="CN72" s="886">
        <v>0</v>
      </c>
      <c r="CO72" s="886"/>
      <c r="CP72" s="886"/>
      <c r="CQ72" s="886"/>
      <c r="CR72" s="886"/>
      <c r="CS72" s="886"/>
      <c r="CT72" s="886"/>
      <c r="CU72" s="886"/>
      <c r="CV72" s="884">
        <f t="shared" si="5"/>
        <v>0</v>
      </c>
      <c r="CW72" s="884"/>
      <c r="CX72" s="884"/>
      <c r="CY72" s="884"/>
      <c r="CZ72" s="884"/>
      <c r="DA72" s="884"/>
      <c r="DB72" s="884"/>
      <c r="DC72" s="884"/>
      <c r="DD72" s="884"/>
      <c r="DE72" s="885"/>
    </row>
    <row r="73" spans="1:121" s="3" customFormat="1" ht="23.25" customHeight="1" x14ac:dyDescent="0.2">
      <c r="A73" s="898"/>
      <c r="B73" s="899"/>
      <c r="C73" s="899"/>
      <c r="D73" s="899"/>
      <c r="E73" s="899"/>
      <c r="F73" s="899"/>
      <c r="G73" s="899"/>
      <c r="H73" s="899"/>
      <c r="I73" s="899"/>
      <c r="J73" s="899"/>
      <c r="K73" s="899"/>
      <c r="L73" s="899"/>
      <c r="M73" s="899"/>
      <c r="N73" s="899"/>
      <c r="O73" s="899"/>
      <c r="P73" s="900"/>
      <c r="Q73" s="900"/>
      <c r="R73" s="900"/>
      <c r="S73" s="900"/>
      <c r="T73" s="900"/>
      <c r="U73" s="900"/>
      <c r="V73" s="900"/>
      <c r="W73" s="900"/>
      <c r="X73" s="900"/>
      <c r="Y73" s="900"/>
      <c r="Z73" s="900"/>
      <c r="AA73" s="900"/>
      <c r="AB73" s="900"/>
      <c r="AC73" s="900"/>
      <c r="AD73" s="901"/>
      <c r="AE73" s="901"/>
      <c r="AF73" s="901"/>
      <c r="AG73" s="902"/>
      <c r="AH73" s="902"/>
      <c r="AI73" s="902"/>
      <c r="AJ73" s="902"/>
      <c r="AK73" s="906">
        <v>0</v>
      </c>
      <c r="AL73" s="907"/>
      <c r="AM73" s="907"/>
      <c r="AN73" s="907"/>
      <c r="AO73" s="907"/>
      <c r="AP73" s="908"/>
      <c r="AQ73" s="884">
        <f t="shared" si="3"/>
        <v>0</v>
      </c>
      <c r="AR73" s="884"/>
      <c r="AS73" s="884"/>
      <c r="AT73" s="884"/>
      <c r="AU73" s="884"/>
      <c r="AV73" s="884"/>
      <c r="AW73" s="884"/>
      <c r="AX73" s="884"/>
      <c r="AY73" s="895">
        <v>0</v>
      </c>
      <c r="AZ73" s="896"/>
      <c r="BA73" s="896"/>
      <c r="BB73" s="896"/>
      <c r="BC73" s="896"/>
      <c r="BD73" s="896"/>
      <c r="BE73" s="896"/>
      <c r="BF73" s="897"/>
      <c r="BG73" s="886">
        <v>0</v>
      </c>
      <c r="BH73" s="886"/>
      <c r="BI73" s="886"/>
      <c r="BJ73" s="886"/>
      <c r="BK73" s="886"/>
      <c r="BL73" s="886"/>
      <c r="BM73" s="886"/>
      <c r="BN73" s="886"/>
      <c r="BO73" s="895">
        <f t="shared" si="4"/>
        <v>0</v>
      </c>
      <c r="BP73" s="896"/>
      <c r="BQ73" s="896"/>
      <c r="BR73" s="896"/>
      <c r="BS73" s="896"/>
      <c r="BT73" s="896"/>
      <c r="BU73" s="896"/>
      <c r="BV73" s="897"/>
      <c r="BW73" s="886">
        <v>0</v>
      </c>
      <c r="BX73" s="886"/>
      <c r="BY73" s="886"/>
      <c r="BZ73" s="886"/>
      <c r="CA73" s="886"/>
      <c r="CB73" s="886"/>
      <c r="CC73" s="886"/>
      <c r="CD73" s="886"/>
      <c r="CE73" s="886">
        <v>0</v>
      </c>
      <c r="CF73" s="886"/>
      <c r="CG73" s="886"/>
      <c r="CH73" s="886"/>
      <c r="CI73" s="886"/>
      <c r="CJ73" s="886"/>
      <c r="CK73" s="886"/>
      <c r="CL73" s="886"/>
      <c r="CM73" s="886"/>
      <c r="CN73" s="886">
        <v>0</v>
      </c>
      <c r="CO73" s="886"/>
      <c r="CP73" s="886"/>
      <c r="CQ73" s="886"/>
      <c r="CR73" s="886"/>
      <c r="CS73" s="886"/>
      <c r="CT73" s="886"/>
      <c r="CU73" s="886"/>
      <c r="CV73" s="884">
        <f t="shared" si="5"/>
        <v>0</v>
      </c>
      <c r="CW73" s="884"/>
      <c r="CX73" s="884"/>
      <c r="CY73" s="884"/>
      <c r="CZ73" s="884"/>
      <c r="DA73" s="884"/>
      <c r="DB73" s="884"/>
      <c r="DC73" s="884"/>
      <c r="DD73" s="884"/>
      <c r="DE73" s="885"/>
    </row>
    <row r="74" spans="1:121" s="3" customFormat="1" ht="23.25" customHeight="1" x14ac:dyDescent="0.2">
      <c r="A74" s="898"/>
      <c r="B74" s="899"/>
      <c r="C74" s="899"/>
      <c r="D74" s="899"/>
      <c r="E74" s="899"/>
      <c r="F74" s="899"/>
      <c r="G74" s="899"/>
      <c r="H74" s="899"/>
      <c r="I74" s="899"/>
      <c r="J74" s="899"/>
      <c r="K74" s="899"/>
      <c r="L74" s="899"/>
      <c r="M74" s="899"/>
      <c r="N74" s="899"/>
      <c r="O74" s="899"/>
      <c r="P74" s="900"/>
      <c r="Q74" s="900"/>
      <c r="R74" s="900"/>
      <c r="S74" s="900"/>
      <c r="T74" s="900"/>
      <c r="U74" s="900"/>
      <c r="V74" s="900"/>
      <c r="W74" s="900"/>
      <c r="X74" s="900"/>
      <c r="Y74" s="900"/>
      <c r="Z74" s="900"/>
      <c r="AA74" s="900"/>
      <c r="AB74" s="900"/>
      <c r="AC74" s="900"/>
      <c r="AD74" s="901"/>
      <c r="AE74" s="901"/>
      <c r="AF74" s="901"/>
      <c r="AG74" s="902"/>
      <c r="AH74" s="902"/>
      <c r="AI74" s="902"/>
      <c r="AJ74" s="902"/>
      <c r="AK74" s="906">
        <v>0</v>
      </c>
      <c r="AL74" s="907"/>
      <c r="AM74" s="907"/>
      <c r="AN74" s="907"/>
      <c r="AO74" s="907"/>
      <c r="AP74" s="908"/>
      <c r="AQ74" s="884">
        <f t="shared" si="3"/>
        <v>0</v>
      </c>
      <c r="AR74" s="884"/>
      <c r="AS74" s="884"/>
      <c r="AT74" s="884"/>
      <c r="AU74" s="884"/>
      <c r="AV74" s="884"/>
      <c r="AW74" s="884"/>
      <c r="AX74" s="884"/>
      <c r="AY74" s="895">
        <v>0</v>
      </c>
      <c r="AZ74" s="896"/>
      <c r="BA74" s="896"/>
      <c r="BB74" s="896"/>
      <c r="BC74" s="896"/>
      <c r="BD74" s="896"/>
      <c r="BE74" s="896"/>
      <c r="BF74" s="897"/>
      <c r="BG74" s="886">
        <v>0</v>
      </c>
      <c r="BH74" s="886"/>
      <c r="BI74" s="886"/>
      <c r="BJ74" s="886"/>
      <c r="BK74" s="886"/>
      <c r="BL74" s="886"/>
      <c r="BM74" s="886"/>
      <c r="BN74" s="886"/>
      <c r="BO74" s="895">
        <f t="shared" si="4"/>
        <v>0</v>
      </c>
      <c r="BP74" s="896"/>
      <c r="BQ74" s="896"/>
      <c r="BR74" s="896"/>
      <c r="BS74" s="896"/>
      <c r="BT74" s="896"/>
      <c r="BU74" s="896"/>
      <c r="BV74" s="897"/>
      <c r="BW74" s="886">
        <v>0</v>
      </c>
      <c r="BX74" s="886"/>
      <c r="BY74" s="886"/>
      <c r="BZ74" s="886"/>
      <c r="CA74" s="886"/>
      <c r="CB74" s="886"/>
      <c r="CC74" s="886"/>
      <c r="CD74" s="886"/>
      <c r="CE74" s="886">
        <v>0</v>
      </c>
      <c r="CF74" s="886"/>
      <c r="CG74" s="886"/>
      <c r="CH74" s="886"/>
      <c r="CI74" s="886"/>
      <c r="CJ74" s="886"/>
      <c r="CK74" s="886"/>
      <c r="CL74" s="886"/>
      <c r="CM74" s="886"/>
      <c r="CN74" s="886">
        <v>0</v>
      </c>
      <c r="CO74" s="886"/>
      <c r="CP74" s="886"/>
      <c r="CQ74" s="886"/>
      <c r="CR74" s="886"/>
      <c r="CS74" s="886"/>
      <c r="CT74" s="886"/>
      <c r="CU74" s="886"/>
      <c r="CV74" s="884">
        <f t="shared" si="5"/>
        <v>0</v>
      </c>
      <c r="CW74" s="884"/>
      <c r="CX74" s="884"/>
      <c r="CY74" s="884"/>
      <c r="CZ74" s="884"/>
      <c r="DA74" s="884"/>
      <c r="DB74" s="884"/>
      <c r="DC74" s="884"/>
      <c r="DD74" s="884"/>
      <c r="DE74" s="885"/>
    </row>
    <row r="75" spans="1:121" s="3" customFormat="1" ht="23.25" customHeight="1" x14ac:dyDescent="0.2">
      <c r="A75" s="898"/>
      <c r="B75" s="899"/>
      <c r="C75" s="899"/>
      <c r="D75" s="899"/>
      <c r="E75" s="899"/>
      <c r="F75" s="899"/>
      <c r="G75" s="899"/>
      <c r="H75" s="899"/>
      <c r="I75" s="899"/>
      <c r="J75" s="899"/>
      <c r="K75" s="899"/>
      <c r="L75" s="899"/>
      <c r="M75" s="899"/>
      <c r="N75" s="899"/>
      <c r="O75" s="899"/>
      <c r="P75" s="900"/>
      <c r="Q75" s="900"/>
      <c r="R75" s="900"/>
      <c r="S75" s="900"/>
      <c r="T75" s="900"/>
      <c r="U75" s="900"/>
      <c r="V75" s="900"/>
      <c r="W75" s="900"/>
      <c r="X75" s="900"/>
      <c r="Y75" s="900"/>
      <c r="Z75" s="900"/>
      <c r="AA75" s="900"/>
      <c r="AB75" s="900"/>
      <c r="AC75" s="900"/>
      <c r="AD75" s="901"/>
      <c r="AE75" s="901"/>
      <c r="AF75" s="901"/>
      <c r="AG75" s="902"/>
      <c r="AH75" s="902"/>
      <c r="AI75" s="902"/>
      <c r="AJ75" s="902"/>
      <c r="AK75" s="906">
        <v>0</v>
      </c>
      <c r="AL75" s="907"/>
      <c r="AM75" s="907"/>
      <c r="AN75" s="907"/>
      <c r="AO75" s="907"/>
      <c r="AP75" s="908"/>
      <c r="AQ75" s="884">
        <f t="shared" si="3"/>
        <v>0</v>
      </c>
      <c r="AR75" s="884"/>
      <c r="AS75" s="884"/>
      <c r="AT75" s="884"/>
      <c r="AU75" s="884"/>
      <c r="AV75" s="884"/>
      <c r="AW75" s="884"/>
      <c r="AX75" s="884"/>
      <c r="AY75" s="895">
        <v>0</v>
      </c>
      <c r="AZ75" s="896"/>
      <c r="BA75" s="896"/>
      <c r="BB75" s="896"/>
      <c r="BC75" s="896"/>
      <c r="BD75" s="896"/>
      <c r="BE75" s="896"/>
      <c r="BF75" s="897"/>
      <c r="BG75" s="886">
        <v>0</v>
      </c>
      <c r="BH75" s="886"/>
      <c r="BI75" s="886"/>
      <c r="BJ75" s="886"/>
      <c r="BK75" s="886"/>
      <c r="BL75" s="886"/>
      <c r="BM75" s="886"/>
      <c r="BN75" s="886"/>
      <c r="BO75" s="895">
        <f t="shared" si="4"/>
        <v>0</v>
      </c>
      <c r="BP75" s="896"/>
      <c r="BQ75" s="896"/>
      <c r="BR75" s="896"/>
      <c r="BS75" s="896"/>
      <c r="BT75" s="896"/>
      <c r="BU75" s="896"/>
      <c r="BV75" s="897"/>
      <c r="BW75" s="886">
        <v>0</v>
      </c>
      <c r="BX75" s="886"/>
      <c r="BY75" s="886"/>
      <c r="BZ75" s="886"/>
      <c r="CA75" s="886"/>
      <c r="CB75" s="886"/>
      <c r="CC75" s="886"/>
      <c r="CD75" s="886"/>
      <c r="CE75" s="886">
        <v>0</v>
      </c>
      <c r="CF75" s="886"/>
      <c r="CG75" s="886"/>
      <c r="CH75" s="886"/>
      <c r="CI75" s="886"/>
      <c r="CJ75" s="886"/>
      <c r="CK75" s="886"/>
      <c r="CL75" s="886"/>
      <c r="CM75" s="886"/>
      <c r="CN75" s="886">
        <v>0</v>
      </c>
      <c r="CO75" s="886"/>
      <c r="CP75" s="886"/>
      <c r="CQ75" s="886"/>
      <c r="CR75" s="886"/>
      <c r="CS75" s="886"/>
      <c r="CT75" s="886"/>
      <c r="CU75" s="886"/>
      <c r="CV75" s="884">
        <f t="shared" si="5"/>
        <v>0</v>
      </c>
      <c r="CW75" s="884"/>
      <c r="CX75" s="884"/>
      <c r="CY75" s="884"/>
      <c r="CZ75" s="884"/>
      <c r="DA75" s="884"/>
      <c r="DB75" s="884"/>
      <c r="DC75" s="884"/>
      <c r="DD75" s="884"/>
      <c r="DE75" s="885"/>
    </row>
    <row r="76" spans="1:121" s="3" customFormat="1" ht="23.25" customHeight="1" x14ac:dyDescent="0.2">
      <c r="A76" s="898"/>
      <c r="B76" s="899"/>
      <c r="C76" s="899"/>
      <c r="D76" s="899"/>
      <c r="E76" s="899"/>
      <c r="F76" s="899"/>
      <c r="G76" s="899"/>
      <c r="H76" s="899"/>
      <c r="I76" s="899"/>
      <c r="J76" s="899"/>
      <c r="K76" s="899"/>
      <c r="L76" s="899"/>
      <c r="M76" s="899"/>
      <c r="N76" s="899"/>
      <c r="O76" s="899"/>
      <c r="P76" s="900"/>
      <c r="Q76" s="900"/>
      <c r="R76" s="900"/>
      <c r="S76" s="900"/>
      <c r="T76" s="900"/>
      <c r="U76" s="900"/>
      <c r="V76" s="900"/>
      <c r="W76" s="900"/>
      <c r="X76" s="900"/>
      <c r="Y76" s="900"/>
      <c r="Z76" s="900"/>
      <c r="AA76" s="900"/>
      <c r="AB76" s="900"/>
      <c r="AC76" s="900"/>
      <c r="AD76" s="901"/>
      <c r="AE76" s="901"/>
      <c r="AF76" s="901"/>
      <c r="AG76" s="902"/>
      <c r="AH76" s="902"/>
      <c r="AI76" s="902"/>
      <c r="AJ76" s="902"/>
      <c r="AK76" s="906">
        <v>0</v>
      </c>
      <c r="AL76" s="907"/>
      <c r="AM76" s="907"/>
      <c r="AN76" s="907"/>
      <c r="AO76" s="907"/>
      <c r="AP76" s="908"/>
      <c r="AQ76" s="884">
        <f t="shared" si="3"/>
        <v>0</v>
      </c>
      <c r="AR76" s="884"/>
      <c r="AS76" s="884"/>
      <c r="AT76" s="884"/>
      <c r="AU76" s="884"/>
      <c r="AV76" s="884"/>
      <c r="AW76" s="884"/>
      <c r="AX76" s="884"/>
      <c r="AY76" s="895">
        <v>0</v>
      </c>
      <c r="AZ76" s="896"/>
      <c r="BA76" s="896"/>
      <c r="BB76" s="896"/>
      <c r="BC76" s="896"/>
      <c r="BD76" s="896"/>
      <c r="BE76" s="896"/>
      <c r="BF76" s="897"/>
      <c r="BG76" s="886">
        <v>0</v>
      </c>
      <c r="BH76" s="886"/>
      <c r="BI76" s="886"/>
      <c r="BJ76" s="886"/>
      <c r="BK76" s="886"/>
      <c r="BL76" s="886"/>
      <c r="BM76" s="886"/>
      <c r="BN76" s="886"/>
      <c r="BO76" s="895">
        <f t="shared" si="4"/>
        <v>0</v>
      </c>
      <c r="BP76" s="896"/>
      <c r="BQ76" s="896"/>
      <c r="BR76" s="896"/>
      <c r="BS76" s="896"/>
      <c r="BT76" s="896"/>
      <c r="BU76" s="896"/>
      <c r="BV76" s="897"/>
      <c r="BW76" s="886">
        <v>0</v>
      </c>
      <c r="BX76" s="886"/>
      <c r="BY76" s="886"/>
      <c r="BZ76" s="886"/>
      <c r="CA76" s="886"/>
      <c r="CB76" s="886"/>
      <c r="CC76" s="886"/>
      <c r="CD76" s="886"/>
      <c r="CE76" s="886">
        <v>0</v>
      </c>
      <c r="CF76" s="886"/>
      <c r="CG76" s="886"/>
      <c r="CH76" s="886"/>
      <c r="CI76" s="886"/>
      <c r="CJ76" s="886"/>
      <c r="CK76" s="886"/>
      <c r="CL76" s="886"/>
      <c r="CM76" s="886"/>
      <c r="CN76" s="886">
        <v>0</v>
      </c>
      <c r="CO76" s="886"/>
      <c r="CP76" s="886"/>
      <c r="CQ76" s="886"/>
      <c r="CR76" s="886"/>
      <c r="CS76" s="886"/>
      <c r="CT76" s="886"/>
      <c r="CU76" s="886"/>
      <c r="CV76" s="884">
        <f t="shared" si="5"/>
        <v>0</v>
      </c>
      <c r="CW76" s="884"/>
      <c r="CX76" s="884"/>
      <c r="CY76" s="884"/>
      <c r="CZ76" s="884"/>
      <c r="DA76" s="884"/>
      <c r="DB76" s="884"/>
      <c r="DC76" s="884"/>
      <c r="DD76" s="884"/>
      <c r="DE76" s="885"/>
    </row>
    <row r="77" spans="1:121" s="3" customFormat="1" ht="23.25" customHeight="1" x14ac:dyDescent="0.2">
      <c r="A77" s="898"/>
      <c r="B77" s="899"/>
      <c r="C77" s="899"/>
      <c r="D77" s="899"/>
      <c r="E77" s="899"/>
      <c r="F77" s="899"/>
      <c r="G77" s="899"/>
      <c r="H77" s="899"/>
      <c r="I77" s="899"/>
      <c r="J77" s="899"/>
      <c r="K77" s="899"/>
      <c r="L77" s="899"/>
      <c r="M77" s="899"/>
      <c r="N77" s="899"/>
      <c r="O77" s="899"/>
      <c r="P77" s="900"/>
      <c r="Q77" s="900"/>
      <c r="R77" s="900"/>
      <c r="S77" s="900"/>
      <c r="T77" s="900"/>
      <c r="U77" s="900"/>
      <c r="V77" s="900"/>
      <c r="W77" s="900"/>
      <c r="X77" s="900"/>
      <c r="Y77" s="900"/>
      <c r="Z77" s="900"/>
      <c r="AA77" s="900"/>
      <c r="AB77" s="900"/>
      <c r="AC77" s="900"/>
      <c r="AD77" s="901"/>
      <c r="AE77" s="901"/>
      <c r="AF77" s="901"/>
      <c r="AG77" s="902"/>
      <c r="AH77" s="902"/>
      <c r="AI77" s="902"/>
      <c r="AJ77" s="902"/>
      <c r="AK77" s="906">
        <v>0</v>
      </c>
      <c r="AL77" s="907"/>
      <c r="AM77" s="907"/>
      <c r="AN77" s="907"/>
      <c r="AO77" s="907"/>
      <c r="AP77" s="908"/>
      <c r="AQ77" s="884">
        <f t="shared" si="3"/>
        <v>0</v>
      </c>
      <c r="AR77" s="884"/>
      <c r="AS77" s="884"/>
      <c r="AT77" s="884"/>
      <c r="AU77" s="884"/>
      <c r="AV77" s="884"/>
      <c r="AW77" s="884"/>
      <c r="AX77" s="884"/>
      <c r="AY77" s="895">
        <v>0</v>
      </c>
      <c r="AZ77" s="896"/>
      <c r="BA77" s="896"/>
      <c r="BB77" s="896"/>
      <c r="BC77" s="896"/>
      <c r="BD77" s="896"/>
      <c r="BE77" s="896"/>
      <c r="BF77" s="897"/>
      <c r="BG77" s="886">
        <v>0</v>
      </c>
      <c r="BH77" s="886"/>
      <c r="BI77" s="886"/>
      <c r="BJ77" s="886"/>
      <c r="BK77" s="886"/>
      <c r="BL77" s="886"/>
      <c r="BM77" s="886"/>
      <c r="BN77" s="886"/>
      <c r="BO77" s="895">
        <f t="shared" si="4"/>
        <v>0</v>
      </c>
      <c r="BP77" s="896"/>
      <c r="BQ77" s="896"/>
      <c r="BR77" s="896"/>
      <c r="BS77" s="896"/>
      <c r="BT77" s="896"/>
      <c r="BU77" s="896"/>
      <c r="BV77" s="897"/>
      <c r="BW77" s="886">
        <v>0</v>
      </c>
      <c r="BX77" s="886"/>
      <c r="BY77" s="886"/>
      <c r="BZ77" s="886"/>
      <c r="CA77" s="886"/>
      <c r="CB77" s="886"/>
      <c r="CC77" s="886"/>
      <c r="CD77" s="886"/>
      <c r="CE77" s="886">
        <v>0</v>
      </c>
      <c r="CF77" s="886"/>
      <c r="CG77" s="886"/>
      <c r="CH77" s="886"/>
      <c r="CI77" s="886"/>
      <c r="CJ77" s="886"/>
      <c r="CK77" s="886"/>
      <c r="CL77" s="886"/>
      <c r="CM77" s="886"/>
      <c r="CN77" s="886">
        <v>0</v>
      </c>
      <c r="CO77" s="886"/>
      <c r="CP77" s="886"/>
      <c r="CQ77" s="886"/>
      <c r="CR77" s="886"/>
      <c r="CS77" s="886"/>
      <c r="CT77" s="886"/>
      <c r="CU77" s="886"/>
      <c r="CV77" s="884">
        <f t="shared" si="5"/>
        <v>0</v>
      </c>
      <c r="CW77" s="884"/>
      <c r="CX77" s="884"/>
      <c r="CY77" s="884"/>
      <c r="CZ77" s="884"/>
      <c r="DA77" s="884"/>
      <c r="DB77" s="884"/>
      <c r="DC77" s="884"/>
      <c r="DD77" s="884"/>
      <c r="DE77" s="885"/>
    </row>
    <row r="78" spans="1:121" s="3" customFormat="1" ht="23.25" customHeight="1" x14ac:dyDescent="0.2">
      <c r="A78" s="898"/>
      <c r="B78" s="899"/>
      <c r="C78" s="899"/>
      <c r="D78" s="899"/>
      <c r="E78" s="899"/>
      <c r="F78" s="899"/>
      <c r="G78" s="899"/>
      <c r="H78" s="899"/>
      <c r="I78" s="899"/>
      <c r="J78" s="899"/>
      <c r="K78" s="899"/>
      <c r="L78" s="899"/>
      <c r="M78" s="899"/>
      <c r="N78" s="899"/>
      <c r="O78" s="899"/>
      <c r="P78" s="900"/>
      <c r="Q78" s="900"/>
      <c r="R78" s="900"/>
      <c r="S78" s="900"/>
      <c r="T78" s="900"/>
      <c r="U78" s="900"/>
      <c r="V78" s="900"/>
      <c r="W78" s="900"/>
      <c r="X78" s="900"/>
      <c r="Y78" s="900"/>
      <c r="Z78" s="900"/>
      <c r="AA78" s="900"/>
      <c r="AB78" s="900"/>
      <c r="AC78" s="900"/>
      <c r="AD78" s="901"/>
      <c r="AE78" s="901"/>
      <c r="AF78" s="901"/>
      <c r="AG78" s="902"/>
      <c r="AH78" s="902"/>
      <c r="AI78" s="902"/>
      <c r="AJ78" s="902"/>
      <c r="AK78" s="906">
        <v>0</v>
      </c>
      <c r="AL78" s="907"/>
      <c r="AM78" s="907"/>
      <c r="AN78" s="907"/>
      <c r="AO78" s="907"/>
      <c r="AP78" s="908"/>
      <c r="AQ78" s="884">
        <f t="shared" si="3"/>
        <v>0</v>
      </c>
      <c r="AR78" s="884"/>
      <c r="AS78" s="884"/>
      <c r="AT78" s="884"/>
      <c r="AU78" s="884"/>
      <c r="AV78" s="884"/>
      <c r="AW78" s="884"/>
      <c r="AX78" s="884"/>
      <c r="AY78" s="895">
        <v>0</v>
      </c>
      <c r="AZ78" s="896"/>
      <c r="BA78" s="896"/>
      <c r="BB78" s="896"/>
      <c r="BC78" s="896"/>
      <c r="BD78" s="896"/>
      <c r="BE78" s="896"/>
      <c r="BF78" s="897"/>
      <c r="BG78" s="886">
        <v>0</v>
      </c>
      <c r="BH78" s="886"/>
      <c r="BI78" s="886"/>
      <c r="BJ78" s="886"/>
      <c r="BK78" s="886"/>
      <c r="BL78" s="886"/>
      <c r="BM78" s="886"/>
      <c r="BN78" s="886"/>
      <c r="BO78" s="895">
        <f t="shared" si="4"/>
        <v>0</v>
      </c>
      <c r="BP78" s="896"/>
      <c r="BQ78" s="896"/>
      <c r="BR78" s="896"/>
      <c r="BS78" s="896"/>
      <c r="BT78" s="896"/>
      <c r="BU78" s="896"/>
      <c r="BV78" s="897"/>
      <c r="BW78" s="886">
        <v>0</v>
      </c>
      <c r="BX78" s="886"/>
      <c r="BY78" s="886"/>
      <c r="BZ78" s="886"/>
      <c r="CA78" s="886"/>
      <c r="CB78" s="886"/>
      <c r="CC78" s="886"/>
      <c r="CD78" s="886"/>
      <c r="CE78" s="886">
        <v>0</v>
      </c>
      <c r="CF78" s="886"/>
      <c r="CG78" s="886"/>
      <c r="CH78" s="886"/>
      <c r="CI78" s="886"/>
      <c r="CJ78" s="886"/>
      <c r="CK78" s="886"/>
      <c r="CL78" s="886"/>
      <c r="CM78" s="886"/>
      <c r="CN78" s="886">
        <v>0</v>
      </c>
      <c r="CO78" s="886"/>
      <c r="CP78" s="886"/>
      <c r="CQ78" s="886"/>
      <c r="CR78" s="886"/>
      <c r="CS78" s="886"/>
      <c r="CT78" s="886"/>
      <c r="CU78" s="886"/>
      <c r="CV78" s="884">
        <f t="shared" si="5"/>
        <v>0</v>
      </c>
      <c r="CW78" s="884"/>
      <c r="CX78" s="884"/>
      <c r="CY78" s="884"/>
      <c r="CZ78" s="884"/>
      <c r="DA78" s="884"/>
      <c r="DB78" s="884"/>
      <c r="DC78" s="884"/>
      <c r="DD78" s="884"/>
      <c r="DE78" s="885"/>
    </row>
    <row r="79" spans="1:121" s="3" customFormat="1" ht="23.25" customHeight="1" x14ac:dyDescent="0.2">
      <c r="A79" s="912"/>
      <c r="B79" s="913"/>
      <c r="C79" s="913"/>
      <c r="D79" s="913"/>
      <c r="E79" s="913"/>
      <c r="F79" s="913"/>
      <c r="G79" s="913"/>
      <c r="H79" s="913"/>
      <c r="I79" s="913"/>
      <c r="J79" s="913"/>
      <c r="K79" s="913"/>
      <c r="L79" s="913"/>
      <c r="M79" s="913"/>
      <c r="N79" s="913"/>
      <c r="O79" s="914"/>
      <c r="P79" s="900"/>
      <c r="Q79" s="900"/>
      <c r="R79" s="900"/>
      <c r="S79" s="900"/>
      <c r="T79" s="900"/>
      <c r="U79" s="900"/>
      <c r="V79" s="900"/>
      <c r="W79" s="900"/>
      <c r="X79" s="900"/>
      <c r="Y79" s="900"/>
      <c r="Z79" s="900"/>
      <c r="AA79" s="900"/>
      <c r="AB79" s="900"/>
      <c r="AC79" s="900"/>
      <c r="AD79" s="901"/>
      <c r="AE79" s="901"/>
      <c r="AF79" s="901"/>
      <c r="AG79" s="902"/>
      <c r="AH79" s="902"/>
      <c r="AI79" s="902"/>
      <c r="AJ79" s="902"/>
      <c r="AK79" s="906">
        <v>0</v>
      </c>
      <c r="AL79" s="907"/>
      <c r="AM79" s="907"/>
      <c r="AN79" s="907"/>
      <c r="AO79" s="907"/>
      <c r="AP79" s="908"/>
      <c r="AQ79" s="884">
        <f t="shared" si="3"/>
        <v>0</v>
      </c>
      <c r="AR79" s="884"/>
      <c r="AS79" s="884"/>
      <c r="AT79" s="884"/>
      <c r="AU79" s="884"/>
      <c r="AV79" s="884"/>
      <c r="AW79" s="884"/>
      <c r="AX79" s="884"/>
      <c r="AY79" s="895">
        <v>0</v>
      </c>
      <c r="AZ79" s="896"/>
      <c r="BA79" s="896"/>
      <c r="BB79" s="896"/>
      <c r="BC79" s="896"/>
      <c r="BD79" s="896"/>
      <c r="BE79" s="896"/>
      <c r="BF79" s="897"/>
      <c r="BG79" s="886">
        <v>0</v>
      </c>
      <c r="BH79" s="886"/>
      <c r="BI79" s="886"/>
      <c r="BJ79" s="886"/>
      <c r="BK79" s="886"/>
      <c r="BL79" s="886"/>
      <c r="BM79" s="886"/>
      <c r="BN79" s="886"/>
      <c r="BO79" s="895">
        <f t="shared" si="4"/>
        <v>0</v>
      </c>
      <c r="BP79" s="896"/>
      <c r="BQ79" s="896"/>
      <c r="BR79" s="896"/>
      <c r="BS79" s="896"/>
      <c r="BT79" s="896"/>
      <c r="BU79" s="896"/>
      <c r="BV79" s="897"/>
      <c r="BW79" s="886">
        <v>0</v>
      </c>
      <c r="BX79" s="886"/>
      <c r="BY79" s="886"/>
      <c r="BZ79" s="886"/>
      <c r="CA79" s="886"/>
      <c r="CB79" s="886"/>
      <c r="CC79" s="886"/>
      <c r="CD79" s="886"/>
      <c r="CE79" s="886">
        <v>0</v>
      </c>
      <c r="CF79" s="886"/>
      <c r="CG79" s="886"/>
      <c r="CH79" s="886"/>
      <c r="CI79" s="886"/>
      <c r="CJ79" s="886"/>
      <c r="CK79" s="886"/>
      <c r="CL79" s="886"/>
      <c r="CM79" s="886"/>
      <c r="CN79" s="886">
        <v>0</v>
      </c>
      <c r="CO79" s="886"/>
      <c r="CP79" s="886"/>
      <c r="CQ79" s="886"/>
      <c r="CR79" s="886"/>
      <c r="CS79" s="886"/>
      <c r="CT79" s="886"/>
      <c r="CU79" s="886"/>
      <c r="CV79" s="884">
        <f t="shared" si="5"/>
        <v>0</v>
      </c>
      <c r="CW79" s="884"/>
      <c r="CX79" s="884"/>
      <c r="CY79" s="884"/>
      <c r="CZ79" s="884"/>
      <c r="DA79" s="884"/>
      <c r="DB79" s="884"/>
      <c r="DC79" s="884"/>
      <c r="DD79" s="884"/>
      <c r="DE79" s="885"/>
    </row>
    <row r="80" spans="1:121" s="3" customFormat="1" ht="23.25" customHeight="1" x14ac:dyDescent="0.2">
      <c r="A80" s="912"/>
      <c r="B80" s="913"/>
      <c r="C80" s="913"/>
      <c r="D80" s="913"/>
      <c r="E80" s="913"/>
      <c r="F80" s="913"/>
      <c r="G80" s="913"/>
      <c r="H80" s="913"/>
      <c r="I80" s="913"/>
      <c r="J80" s="913"/>
      <c r="K80" s="913"/>
      <c r="L80" s="913"/>
      <c r="M80" s="913"/>
      <c r="N80" s="913"/>
      <c r="O80" s="914"/>
      <c r="P80" s="900"/>
      <c r="Q80" s="900"/>
      <c r="R80" s="900"/>
      <c r="S80" s="900"/>
      <c r="T80" s="900"/>
      <c r="U80" s="900"/>
      <c r="V80" s="900"/>
      <c r="W80" s="900"/>
      <c r="X80" s="900"/>
      <c r="Y80" s="900"/>
      <c r="Z80" s="900"/>
      <c r="AA80" s="900"/>
      <c r="AB80" s="900"/>
      <c r="AC80" s="900"/>
      <c r="AD80" s="901"/>
      <c r="AE80" s="901"/>
      <c r="AF80" s="901"/>
      <c r="AG80" s="902"/>
      <c r="AH80" s="902"/>
      <c r="AI80" s="902"/>
      <c r="AJ80" s="902"/>
      <c r="AK80" s="906">
        <v>0</v>
      </c>
      <c r="AL80" s="907"/>
      <c r="AM80" s="907"/>
      <c r="AN80" s="907"/>
      <c r="AO80" s="907"/>
      <c r="AP80" s="908"/>
      <c r="AQ80" s="884">
        <f t="shared" si="3"/>
        <v>0</v>
      </c>
      <c r="AR80" s="884"/>
      <c r="AS80" s="884"/>
      <c r="AT80" s="884"/>
      <c r="AU80" s="884"/>
      <c r="AV80" s="884"/>
      <c r="AW80" s="884"/>
      <c r="AX80" s="884"/>
      <c r="AY80" s="895">
        <v>0</v>
      </c>
      <c r="AZ80" s="896"/>
      <c r="BA80" s="896"/>
      <c r="BB80" s="896"/>
      <c r="BC80" s="896"/>
      <c r="BD80" s="896"/>
      <c r="BE80" s="896"/>
      <c r="BF80" s="897"/>
      <c r="BG80" s="886">
        <v>0</v>
      </c>
      <c r="BH80" s="886"/>
      <c r="BI80" s="886"/>
      <c r="BJ80" s="886"/>
      <c r="BK80" s="886"/>
      <c r="BL80" s="886"/>
      <c r="BM80" s="886"/>
      <c r="BN80" s="886"/>
      <c r="BO80" s="895">
        <f t="shared" si="4"/>
        <v>0</v>
      </c>
      <c r="BP80" s="896"/>
      <c r="BQ80" s="896"/>
      <c r="BR80" s="896"/>
      <c r="BS80" s="896"/>
      <c r="BT80" s="896"/>
      <c r="BU80" s="896"/>
      <c r="BV80" s="897"/>
      <c r="BW80" s="886">
        <v>0</v>
      </c>
      <c r="BX80" s="886"/>
      <c r="BY80" s="886"/>
      <c r="BZ80" s="886"/>
      <c r="CA80" s="886"/>
      <c r="CB80" s="886"/>
      <c r="CC80" s="886"/>
      <c r="CD80" s="886"/>
      <c r="CE80" s="886">
        <v>0</v>
      </c>
      <c r="CF80" s="886"/>
      <c r="CG80" s="886"/>
      <c r="CH80" s="886"/>
      <c r="CI80" s="886"/>
      <c r="CJ80" s="886"/>
      <c r="CK80" s="886"/>
      <c r="CL80" s="886"/>
      <c r="CM80" s="886"/>
      <c r="CN80" s="886">
        <v>0</v>
      </c>
      <c r="CO80" s="886"/>
      <c r="CP80" s="886"/>
      <c r="CQ80" s="886"/>
      <c r="CR80" s="886"/>
      <c r="CS80" s="886"/>
      <c r="CT80" s="886"/>
      <c r="CU80" s="886"/>
      <c r="CV80" s="884">
        <f t="shared" si="5"/>
        <v>0</v>
      </c>
      <c r="CW80" s="884"/>
      <c r="CX80" s="884"/>
      <c r="CY80" s="884"/>
      <c r="CZ80" s="884"/>
      <c r="DA80" s="884"/>
      <c r="DB80" s="884"/>
      <c r="DC80" s="884"/>
      <c r="DD80" s="884"/>
      <c r="DE80" s="885"/>
    </row>
    <row r="81" spans="1:109" s="3" customFormat="1" ht="23.25" customHeight="1" x14ac:dyDescent="0.2">
      <c r="A81" s="912"/>
      <c r="B81" s="913"/>
      <c r="C81" s="913"/>
      <c r="D81" s="913"/>
      <c r="E81" s="913"/>
      <c r="F81" s="913"/>
      <c r="G81" s="913"/>
      <c r="H81" s="913"/>
      <c r="I81" s="913"/>
      <c r="J81" s="913"/>
      <c r="K81" s="913"/>
      <c r="L81" s="913"/>
      <c r="M81" s="913"/>
      <c r="N81" s="913"/>
      <c r="O81" s="914"/>
      <c r="P81" s="900"/>
      <c r="Q81" s="900"/>
      <c r="R81" s="900"/>
      <c r="S81" s="900"/>
      <c r="T81" s="900"/>
      <c r="U81" s="900"/>
      <c r="V81" s="900"/>
      <c r="W81" s="900"/>
      <c r="X81" s="900"/>
      <c r="Y81" s="900"/>
      <c r="Z81" s="900"/>
      <c r="AA81" s="900"/>
      <c r="AB81" s="900"/>
      <c r="AC81" s="900"/>
      <c r="AD81" s="901"/>
      <c r="AE81" s="901"/>
      <c r="AF81" s="901"/>
      <c r="AG81" s="902"/>
      <c r="AH81" s="902"/>
      <c r="AI81" s="902"/>
      <c r="AJ81" s="902"/>
      <c r="AK81" s="906">
        <v>0</v>
      </c>
      <c r="AL81" s="907"/>
      <c r="AM81" s="907"/>
      <c r="AN81" s="907"/>
      <c r="AO81" s="907"/>
      <c r="AP81" s="908"/>
      <c r="AQ81" s="884">
        <f t="shared" si="3"/>
        <v>0</v>
      </c>
      <c r="AR81" s="884"/>
      <c r="AS81" s="884"/>
      <c r="AT81" s="884"/>
      <c r="AU81" s="884"/>
      <c r="AV81" s="884"/>
      <c r="AW81" s="884"/>
      <c r="AX81" s="884"/>
      <c r="AY81" s="895">
        <v>0</v>
      </c>
      <c r="AZ81" s="896"/>
      <c r="BA81" s="896"/>
      <c r="BB81" s="896"/>
      <c r="BC81" s="896"/>
      <c r="BD81" s="896"/>
      <c r="BE81" s="896"/>
      <c r="BF81" s="897"/>
      <c r="BG81" s="886">
        <v>0</v>
      </c>
      <c r="BH81" s="886"/>
      <c r="BI81" s="886"/>
      <c r="BJ81" s="886"/>
      <c r="BK81" s="886"/>
      <c r="BL81" s="886"/>
      <c r="BM81" s="886"/>
      <c r="BN81" s="886"/>
      <c r="BO81" s="895">
        <f t="shared" si="4"/>
        <v>0</v>
      </c>
      <c r="BP81" s="896"/>
      <c r="BQ81" s="896"/>
      <c r="BR81" s="896"/>
      <c r="BS81" s="896"/>
      <c r="BT81" s="896"/>
      <c r="BU81" s="896"/>
      <c r="BV81" s="897"/>
      <c r="BW81" s="886">
        <v>0</v>
      </c>
      <c r="BX81" s="886"/>
      <c r="BY81" s="886"/>
      <c r="BZ81" s="886"/>
      <c r="CA81" s="886"/>
      <c r="CB81" s="886"/>
      <c r="CC81" s="886"/>
      <c r="CD81" s="886"/>
      <c r="CE81" s="886">
        <v>0</v>
      </c>
      <c r="CF81" s="886"/>
      <c r="CG81" s="886"/>
      <c r="CH81" s="886"/>
      <c r="CI81" s="886"/>
      <c r="CJ81" s="886"/>
      <c r="CK81" s="886"/>
      <c r="CL81" s="886"/>
      <c r="CM81" s="886"/>
      <c r="CN81" s="886">
        <v>0</v>
      </c>
      <c r="CO81" s="886"/>
      <c r="CP81" s="886"/>
      <c r="CQ81" s="886"/>
      <c r="CR81" s="886"/>
      <c r="CS81" s="886"/>
      <c r="CT81" s="886"/>
      <c r="CU81" s="886"/>
      <c r="CV81" s="884">
        <f t="shared" si="5"/>
        <v>0</v>
      </c>
      <c r="CW81" s="884"/>
      <c r="CX81" s="884"/>
      <c r="CY81" s="884"/>
      <c r="CZ81" s="884"/>
      <c r="DA81" s="884"/>
      <c r="DB81" s="884"/>
      <c r="DC81" s="884"/>
      <c r="DD81" s="884"/>
      <c r="DE81" s="885"/>
    </row>
    <row r="82" spans="1:109" s="3" customFormat="1" ht="23.25" customHeight="1" x14ac:dyDescent="0.2">
      <c r="A82" s="898"/>
      <c r="B82" s="899"/>
      <c r="C82" s="899"/>
      <c r="D82" s="899"/>
      <c r="E82" s="899"/>
      <c r="F82" s="899"/>
      <c r="G82" s="899"/>
      <c r="H82" s="899"/>
      <c r="I82" s="899"/>
      <c r="J82" s="899"/>
      <c r="K82" s="899"/>
      <c r="L82" s="899"/>
      <c r="M82" s="899"/>
      <c r="N82" s="899"/>
      <c r="O82" s="899"/>
      <c r="P82" s="900"/>
      <c r="Q82" s="900"/>
      <c r="R82" s="900"/>
      <c r="S82" s="900"/>
      <c r="T82" s="900"/>
      <c r="U82" s="900"/>
      <c r="V82" s="900"/>
      <c r="W82" s="900"/>
      <c r="X82" s="900"/>
      <c r="Y82" s="900"/>
      <c r="Z82" s="900"/>
      <c r="AA82" s="900"/>
      <c r="AB82" s="900"/>
      <c r="AC82" s="900"/>
      <c r="AD82" s="901"/>
      <c r="AE82" s="901"/>
      <c r="AF82" s="901"/>
      <c r="AG82" s="902"/>
      <c r="AH82" s="902"/>
      <c r="AI82" s="902"/>
      <c r="AJ82" s="902"/>
      <c r="AK82" s="906">
        <v>0</v>
      </c>
      <c r="AL82" s="907"/>
      <c r="AM82" s="907"/>
      <c r="AN82" s="907"/>
      <c r="AO82" s="907"/>
      <c r="AP82" s="908"/>
      <c r="AQ82" s="884">
        <f t="shared" si="3"/>
        <v>0</v>
      </c>
      <c r="AR82" s="884"/>
      <c r="AS82" s="884"/>
      <c r="AT82" s="884"/>
      <c r="AU82" s="884"/>
      <c r="AV82" s="884"/>
      <c r="AW82" s="884"/>
      <c r="AX82" s="884"/>
      <c r="AY82" s="895">
        <v>0</v>
      </c>
      <c r="AZ82" s="896"/>
      <c r="BA82" s="896"/>
      <c r="BB82" s="896"/>
      <c r="BC82" s="896"/>
      <c r="BD82" s="896"/>
      <c r="BE82" s="896"/>
      <c r="BF82" s="897"/>
      <c r="BG82" s="886">
        <v>0</v>
      </c>
      <c r="BH82" s="886"/>
      <c r="BI82" s="886"/>
      <c r="BJ82" s="886"/>
      <c r="BK82" s="886"/>
      <c r="BL82" s="886"/>
      <c r="BM82" s="886"/>
      <c r="BN82" s="886"/>
      <c r="BO82" s="895">
        <f t="shared" si="4"/>
        <v>0</v>
      </c>
      <c r="BP82" s="896"/>
      <c r="BQ82" s="896"/>
      <c r="BR82" s="896"/>
      <c r="BS82" s="896"/>
      <c r="BT82" s="896"/>
      <c r="BU82" s="896"/>
      <c r="BV82" s="897"/>
      <c r="BW82" s="886">
        <v>0</v>
      </c>
      <c r="BX82" s="886"/>
      <c r="BY82" s="886"/>
      <c r="BZ82" s="886"/>
      <c r="CA82" s="886"/>
      <c r="CB82" s="886"/>
      <c r="CC82" s="886"/>
      <c r="CD82" s="886"/>
      <c r="CE82" s="886">
        <v>0</v>
      </c>
      <c r="CF82" s="886"/>
      <c r="CG82" s="886"/>
      <c r="CH82" s="886"/>
      <c r="CI82" s="886"/>
      <c r="CJ82" s="886"/>
      <c r="CK82" s="886"/>
      <c r="CL82" s="886"/>
      <c r="CM82" s="886"/>
      <c r="CN82" s="886">
        <v>0</v>
      </c>
      <c r="CO82" s="886"/>
      <c r="CP82" s="886"/>
      <c r="CQ82" s="886"/>
      <c r="CR82" s="886"/>
      <c r="CS82" s="886"/>
      <c r="CT82" s="886"/>
      <c r="CU82" s="886"/>
      <c r="CV82" s="884">
        <f t="shared" si="5"/>
        <v>0</v>
      </c>
      <c r="CW82" s="884"/>
      <c r="CX82" s="884"/>
      <c r="CY82" s="884"/>
      <c r="CZ82" s="884"/>
      <c r="DA82" s="884"/>
      <c r="DB82" s="884"/>
      <c r="DC82" s="884"/>
      <c r="DD82" s="884"/>
      <c r="DE82" s="885"/>
    </row>
    <row r="83" spans="1:109" s="3" customFormat="1" ht="23.25" customHeight="1" x14ac:dyDescent="0.2">
      <c r="A83" s="898"/>
      <c r="B83" s="899"/>
      <c r="C83" s="899"/>
      <c r="D83" s="899"/>
      <c r="E83" s="899"/>
      <c r="F83" s="899"/>
      <c r="G83" s="899"/>
      <c r="H83" s="899"/>
      <c r="I83" s="899"/>
      <c r="J83" s="899"/>
      <c r="K83" s="899"/>
      <c r="L83" s="899"/>
      <c r="M83" s="899"/>
      <c r="N83" s="899"/>
      <c r="O83" s="899"/>
      <c r="P83" s="900"/>
      <c r="Q83" s="900"/>
      <c r="R83" s="900"/>
      <c r="S83" s="900"/>
      <c r="T83" s="900"/>
      <c r="U83" s="900"/>
      <c r="V83" s="900"/>
      <c r="W83" s="900"/>
      <c r="X83" s="900"/>
      <c r="Y83" s="900"/>
      <c r="Z83" s="900"/>
      <c r="AA83" s="900"/>
      <c r="AB83" s="900"/>
      <c r="AC83" s="900"/>
      <c r="AD83" s="901"/>
      <c r="AE83" s="901"/>
      <c r="AF83" s="901"/>
      <c r="AG83" s="902"/>
      <c r="AH83" s="902"/>
      <c r="AI83" s="902"/>
      <c r="AJ83" s="902"/>
      <c r="AK83" s="906">
        <v>0</v>
      </c>
      <c r="AL83" s="907"/>
      <c r="AM83" s="907"/>
      <c r="AN83" s="907"/>
      <c r="AO83" s="907"/>
      <c r="AP83" s="908"/>
      <c r="AQ83" s="884">
        <f>AG83*AK83*12</f>
        <v>0</v>
      </c>
      <c r="AR83" s="884"/>
      <c r="AS83" s="884"/>
      <c r="AT83" s="884"/>
      <c r="AU83" s="884"/>
      <c r="AV83" s="884"/>
      <c r="AW83" s="884"/>
      <c r="AX83" s="884"/>
      <c r="AY83" s="895">
        <v>0</v>
      </c>
      <c r="AZ83" s="896"/>
      <c r="BA83" s="896"/>
      <c r="BB83" s="896"/>
      <c r="BC83" s="896"/>
      <c r="BD83" s="896"/>
      <c r="BE83" s="896"/>
      <c r="BF83" s="897"/>
      <c r="BG83" s="886">
        <v>0</v>
      </c>
      <c r="BH83" s="886"/>
      <c r="BI83" s="886"/>
      <c r="BJ83" s="886"/>
      <c r="BK83" s="886"/>
      <c r="BL83" s="886"/>
      <c r="BM83" s="886"/>
      <c r="BN83" s="886"/>
      <c r="BO83" s="895">
        <f t="shared" si="4"/>
        <v>0</v>
      </c>
      <c r="BP83" s="896"/>
      <c r="BQ83" s="896"/>
      <c r="BR83" s="896"/>
      <c r="BS83" s="896"/>
      <c r="BT83" s="896"/>
      <c r="BU83" s="896"/>
      <c r="BV83" s="897"/>
      <c r="BW83" s="886">
        <v>0</v>
      </c>
      <c r="BX83" s="886"/>
      <c r="BY83" s="886"/>
      <c r="BZ83" s="886"/>
      <c r="CA83" s="886"/>
      <c r="CB83" s="886"/>
      <c r="CC83" s="886"/>
      <c r="CD83" s="886"/>
      <c r="CE83" s="886">
        <v>0</v>
      </c>
      <c r="CF83" s="886"/>
      <c r="CG83" s="886"/>
      <c r="CH83" s="886"/>
      <c r="CI83" s="886"/>
      <c r="CJ83" s="886"/>
      <c r="CK83" s="886"/>
      <c r="CL83" s="886"/>
      <c r="CM83" s="886"/>
      <c r="CN83" s="886">
        <v>0</v>
      </c>
      <c r="CO83" s="886"/>
      <c r="CP83" s="886"/>
      <c r="CQ83" s="886"/>
      <c r="CR83" s="886"/>
      <c r="CS83" s="886"/>
      <c r="CT83" s="886"/>
      <c r="CU83" s="886"/>
      <c r="CV83" s="884">
        <f>SUM(AQ83:CU83)</f>
        <v>0</v>
      </c>
      <c r="CW83" s="884"/>
      <c r="CX83" s="884"/>
      <c r="CY83" s="884"/>
      <c r="CZ83" s="884"/>
      <c r="DA83" s="884"/>
      <c r="DB83" s="884"/>
      <c r="DC83" s="884"/>
      <c r="DD83" s="884"/>
      <c r="DE83" s="885"/>
    </row>
    <row r="84" spans="1:109" s="3" customFormat="1" ht="23.25" customHeight="1" x14ac:dyDescent="0.2">
      <c r="A84" s="898"/>
      <c r="B84" s="899"/>
      <c r="C84" s="899"/>
      <c r="D84" s="899"/>
      <c r="E84" s="899"/>
      <c r="F84" s="899"/>
      <c r="G84" s="899"/>
      <c r="H84" s="899"/>
      <c r="I84" s="899"/>
      <c r="J84" s="899"/>
      <c r="K84" s="899"/>
      <c r="L84" s="899"/>
      <c r="M84" s="899"/>
      <c r="N84" s="899"/>
      <c r="O84" s="899"/>
      <c r="P84" s="900"/>
      <c r="Q84" s="900"/>
      <c r="R84" s="900"/>
      <c r="S84" s="900"/>
      <c r="T84" s="900"/>
      <c r="U84" s="900"/>
      <c r="V84" s="900"/>
      <c r="W84" s="900"/>
      <c r="X84" s="900"/>
      <c r="Y84" s="900"/>
      <c r="Z84" s="900"/>
      <c r="AA84" s="900"/>
      <c r="AB84" s="900"/>
      <c r="AC84" s="900"/>
      <c r="AD84" s="901"/>
      <c r="AE84" s="901"/>
      <c r="AF84" s="901"/>
      <c r="AG84" s="902"/>
      <c r="AH84" s="902"/>
      <c r="AI84" s="902"/>
      <c r="AJ84" s="902"/>
      <c r="AK84" s="906">
        <v>0</v>
      </c>
      <c r="AL84" s="907"/>
      <c r="AM84" s="907"/>
      <c r="AN84" s="907"/>
      <c r="AO84" s="907"/>
      <c r="AP84" s="908"/>
      <c r="AQ84" s="884">
        <f t="shared" si="3"/>
        <v>0</v>
      </c>
      <c r="AR84" s="884"/>
      <c r="AS84" s="884"/>
      <c r="AT84" s="884"/>
      <c r="AU84" s="884"/>
      <c r="AV84" s="884"/>
      <c r="AW84" s="884"/>
      <c r="AX84" s="884"/>
      <c r="AY84" s="895">
        <v>0</v>
      </c>
      <c r="AZ84" s="896"/>
      <c r="BA84" s="896"/>
      <c r="BB84" s="896"/>
      <c r="BC84" s="896"/>
      <c r="BD84" s="896"/>
      <c r="BE84" s="896"/>
      <c r="BF84" s="897"/>
      <c r="BG84" s="886">
        <v>0</v>
      </c>
      <c r="BH84" s="886"/>
      <c r="BI84" s="886"/>
      <c r="BJ84" s="886"/>
      <c r="BK84" s="886"/>
      <c r="BL84" s="886"/>
      <c r="BM84" s="886"/>
      <c r="BN84" s="886"/>
      <c r="BO84" s="895">
        <f t="shared" si="4"/>
        <v>0</v>
      </c>
      <c r="BP84" s="896"/>
      <c r="BQ84" s="896"/>
      <c r="BR84" s="896"/>
      <c r="BS84" s="896"/>
      <c r="BT84" s="896"/>
      <c r="BU84" s="896"/>
      <c r="BV84" s="897"/>
      <c r="BW84" s="886">
        <v>0</v>
      </c>
      <c r="BX84" s="886"/>
      <c r="BY84" s="886"/>
      <c r="BZ84" s="886"/>
      <c r="CA84" s="886"/>
      <c r="CB84" s="886"/>
      <c r="CC84" s="886"/>
      <c r="CD84" s="886"/>
      <c r="CE84" s="886">
        <v>0</v>
      </c>
      <c r="CF84" s="886"/>
      <c r="CG84" s="886"/>
      <c r="CH84" s="886"/>
      <c r="CI84" s="886"/>
      <c r="CJ84" s="886"/>
      <c r="CK84" s="886"/>
      <c r="CL84" s="886"/>
      <c r="CM84" s="886"/>
      <c r="CN84" s="886">
        <v>0</v>
      </c>
      <c r="CO84" s="886"/>
      <c r="CP84" s="886"/>
      <c r="CQ84" s="886"/>
      <c r="CR84" s="886"/>
      <c r="CS84" s="886"/>
      <c r="CT84" s="886"/>
      <c r="CU84" s="886"/>
      <c r="CV84" s="884">
        <f t="shared" si="5"/>
        <v>0</v>
      </c>
      <c r="CW84" s="884"/>
      <c r="CX84" s="884"/>
      <c r="CY84" s="884"/>
      <c r="CZ84" s="884"/>
      <c r="DA84" s="884"/>
      <c r="DB84" s="884"/>
      <c r="DC84" s="884"/>
      <c r="DD84" s="884"/>
      <c r="DE84" s="885"/>
    </row>
    <row r="85" spans="1:109" s="3" customFormat="1" ht="23.25" customHeight="1" x14ac:dyDescent="0.2">
      <c r="A85" s="898"/>
      <c r="B85" s="899"/>
      <c r="C85" s="899"/>
      <c r="D85" s="899"/>
      <c r="E85" s="899"/>
      <c r="F85" s="899"/>
      <c r="G85" s="899"/>
      <c r="H85" s="899"/>
      <c r="I85" s="899"/>
      <c r="J85" s="899"/>
      <c r="K85" s="899"/>
      <c r="L85" s="899"/>
      <c r="M85" s="899"/>
      <c r="N85" s="899"/>
      <c r="O85" s="899"/>
      <c r="P85" s="900"/>
      <c r="Q85" s="900"/>
      <c r="R85" s="900"/>
      <c r="S85" s="900"/>
      <c r="T85" s="900"/>
      <c r="U85" s="900"/>
      <c r="V85" s="900"/>
      <c r="W85" s="900"/>
      <c r="X85" s="900"/>
      <c r="Y85" s="900"/>
      <c r="Z85" s="900"/>
      <c r="AA85" s="900"/>
      <c r="AB85" s="900"/>
      <c r="AC85" s="900"/>
      <c r="AD85" s="901"/>
      <c r="AE85" s="901"/>
      <c r="AF85" s="901"/>
      <c r="AG85" s="902"/>
      <c r="AH85" s="902"/>
      <c r="AI85" s="902"/>
      <c r="AJ85" s="902"/>
      <c r="AK85" s="906">
        <v>0</v>
      </c>
      <c r="AL85" s="907"/>
      <c r="AM85" s="907"/>
      <c r="AN85" s="907"/>
      <c r="AO85" s="907"/>
      <c r="AP85" s="908"/>
      <c r="AQ85" s="884">
        <f t="shared" si="3"/>
        <v>0</v>
      </c>
      <c r="AR85" s="884"/>
      <c r="AS85" s="884"/>
      <c r="AT85" s="884"/>
      <c r="AU85" s="884"/>
      <c r="AV85" s="884"/>
      <c r="AW85" s="884"/>
      <c r="AX85" s="884"/>
      <c r="AY85" s="895">
        <v>0</v>
      </c>
      <c r="AZ85" s="896"/>
      <c r="BA85" s="896"/>
      <c r="BB85" s="896"/>
      <c r="BC85" s="896"/>
      <c r="BD85" s="896"/>
      <c r="BE85" s="896"/>
      <c r="BF85" s="897"/>
      <c r="BG85" s="886">
        <v>0</v>
      </c>
      <c r="BH85" s="886"/>
      <c r="BI85" s="886"/>
      <c r="BJ85" s="886"/>
      <c r="BK85" s="886"/>
      <c r="BL85" s="886"/>
      <c r="BM85" s="886"/>
      <c r="BN85" s="886"/>
      <c r="BO85" s="895">
        <f t="shared" si="4"/>
        <v>0</v>
      </c>
      <c r="BP85" s="896"/>
      <c r="BQ85" s="896"/>
      <c r="BR85" s="896"/>
      <c r="BS85" s="896"/>
      <c r="BT85" s="896"/>
      <c r="BU85" s="896"/>
      <c r="BV85" s="897"/>
      <c r="BW85" s="886">
        <v>0</v>
      </c>
      <c r="BX85" s="886"/>
      <c r="BY85" s="886"/>
      <c r="BZ85" s="886"/>
      <c r="CA85" s="886"/>
      <c r="CB85" s="886"/>
      <c r="CC85" s="886"/>
      <c r="CD85" s="886"/>
      <c r="CE85" s="886">
        <v>0</v>
      </c>
      <c r="CF85" s="886"/>
      <c r="CG85" s="886"/>
      <c r="CH85" s="886"/>
      <c r="CI85" s="886"/>
      <c r="CJ85" s="886"/>
      <c r="CK85" s="886"/>
      <c r="CL85" s="886"/>
      <c r="CM85" s="886"/>
      <c r="CN85" s="886">
        <v>0</v>
      </c>
      <c r="CO85" s="886"/>
      <c r="CP85" s="886"/>
      <c r="CQ85" s="886"/>
      <c r="CR85" s="886"/>
      <c r="CS85" s="886"/>
      <c r="CT85" s="886"/>
      <c r="CU85" s="886"/>
      <c r="CV85" s="884">
        <f t="shared" si="5"/>
        <v>0</v>
      </c>
      <c r="CW85" s="884"/>
      <c r="CX85" s="884"/>
      <c r="CY85" s="884"/>
      <c r="CZ85" s="884"/>
      <c r="DA85" s="884"/>
      <c r="DB85" s="884"/>
      <c r="DC85" s="884"/>
      <c r="DD85" s="884"/>
      <c r="DE85" s="885"/>
    </row>
    <row r="86" spans="1:109" s="3" customFormat="1" ht="23.25" customHeight="1" x14ac:dyDescent="0.2">
      <c r="A86" s="912"/>
      <c r="B86" s="913"/>
      <c r="C86" s="913"/>
      <c r="D86" s="913"/>
      <c r="E86" s="913"/>
      <c r="F86" s="913"/>
      <c r="G86" s="913"/>
      <c r="H86" s="913"/>
      <c r="I86" s="913"/>
      <c r="J86" s="913"/>
      <c r="K86" s="913"/>
      <c r="L86" s="913"/>
      <c r="M86" s="913"/>
      <c r="N86" s="913"/>
      <c r="O86" s="914"/>
      <c r="P86" s="915"/>
      <c r="Q86" s="915"/>
      <c r="R86" s="915"/>
      <c r="S86" s="915"/>
      <c r="T86" s="915"/>
      <c r="U86" s="915"/>
      <c r="V86" s="915"/>
      <c r="W86" s="915"/>
      <c r="X86" s="915"/>
      <c r="Y86" s="915"/>
      <c r="Z86" s="915"/>
      <c r="AA86" s="915"/>
      <c r="AB86" s="915"/>
      <c r="AC86" s="915"/>
      <c r="AD86" s="901"/>
      <c r="AE86" s="901"/>
      <c r="AF86" s="901"/>
      <c r="AG86" s="902"/>
      <c r="AH86" s="902"/>
      <c r="AI86" s="902"/>
      <c r="AJ86" s="902"/>
      <c r="AK86" s="906">
        <v>0</v>
      </c>
      <c r="AL86" s="907"/>
      <c r="AM86" s="907"/>
      <c r="AN86" s="907"/>
      <c r="AO86" s="907"/>
      <c r="AP86" s="908"/>
      <c r="AQ86" s="910">
        <f t="shared" si="3"/>
        <v>0</v>
      </c>
      <c r="AR86" s="910"/>
      <c r="AS86" s="910"/>
      <c r="AT86" s="910"/>
      <c r="AU86" s="910"/>
      <c r="AV86" s="910"/>
      <c r="AW86" s="910"/>
      <c r="AX86" s="910"/>
      <c r="AY86" s="895">
        <v>0</v>
      </c>
      <c r="AZ86" s="896"/>
      <c r="BA86" s="896"/>
      <c r="BB86" s="896"/>
      <c r="BC86" s="896"/>
      <c r="BD86" s="896"/>
      <c r="BE86" s="896"/>
      <c r="BF86" s="897"/>
      <c r="BG86" s="909">
        <v>0</v>
      </c>
      <c r="BH86" s="909"/>
      <c r="BI86" s="909"/>
      <c r="BJ86" s="909"/>
      <c r="BK86" s="909"/>
      <c r="BL86" s="909"/>
      <c r="BM86" s="909"/>
      <c r="BN86" s="909"/>
      <c r="BO86" s="895">
        <f t="shared" si="4"/>
        <v>0</v>
      </c>
      <c r="BP86" s="896"/>
      <c r="BQ86" s="896"/>
      <c r="BR86" s="896"/>
      <c r="BS86" s="896"/>
      <c r="BT86" s="896"/>
      <c r="BU86" s="896"/>
      <c r="BV86" s="897"/>
      <c r="BW86" s="909">
        <v>0</v>
      </c>
      <c r="BX86" s="909"/>
      <c r="BY86" s="909"/>
      <c r="BZ86" s="909"/>
      <c r="CA86" s="909"/>
      <c r="CB86" s="909"/>
      <c r="CC86" s="909"/>
      <c r="CD86" s="909"/>
      <c r="CE86" s="909">
        <v>0</v>
      </c>
      <c r="CF86" s="909"/>
      <c r="CG86" s="909"/>
      <c r="CH86" s="909"/>
      <c r="CI86" s="909"/>
      <c r="CJ86" s="909"/>
      <c r="CK86" s="909"/>
      <c r="CL86" s="909"/>
      <c r="CM86" s="909"/>
      <c r="CN86" s="909">
        <v>0</v>
      </c>
      <c r="CO86" s="909"/>
      <c r="CP86" s="909"/>
      <c r="CQ86" s="909"/>
      <c r="CR86" s="909"/>
      <c r="CS86" s="909"/>
      <c r="CT86" s="909"/>
      <c r="CU86" s="909"/>
      <c r="CV86" s="910">
        <f t="shared" si="5"/>
        <v>0</v>
      </c>
      <c r="CW86" s="910"/>
      <c r="CX86" s="910"/>
      <c r="CY86" s="910"/>
      <c r="CZ86" s="910"/>
      <c r="DA86" s="910"/>
      <c r="DB86" s="910"/>
      <c r="DC86" s="910"/>
      <c r="DD86" s="910"/>
      <c r="DE86" s="911"/>
    </row>
    <row r="87" spans="1:109" s="3" customFormat="1" ht="23.25" customHeight="1" x14ac:dyDescent="0.2">
      <c r="A87" s="898"/>
      <c r="B87" s="899"/>
      <c r="C87" s="899"/>
      <c r="D87" s="899"/>
      <c r="E87" s="899"/>
      <c r="F87" s="899"/>
      <c r="G87" s="899"/>
      <c r="H87" s="899"/>
      <c r="I87" s="899"/>
      <c r="J87" s="899"/>
      <c r="K87" s="899"/>
      <c r="L87" s="899"/>
      <c r="M87" s="899"/>
      <c r="N87" s="899"/>
      <c r="O87" s="899"/>
      <c r="P87" s="900"/>
      <c r="Q87" s="900"/>
      <c r="R87" s="900"/>
      <c r="S87" s="900"/>
      <c r="T87" s="900"/>
      <c r="U87" s="900"/>
      <c r="V87" s="900"/>
      <c r="W87" s="900"/>
      <c r="X87" s="900"/>
      <c r="Y87" s="900"/>
      <c r="Z87" s="900"/>
      <c r="AA87" s="900"/>
      <c r="AB87" s="900"/>
      <c r="AC87" s="900"/>
      <c r="AD87" s="901"/>
      <c r="AE87" s="901"/>
      <c r="AF87" s="901"/>
      <c r="AG87" s="902"/>
      <c r="AH87" s="902"/>
      <c r="AI87" s="902"/>
      <c r="AJ87" s="902"/>
      <c r="AK87" s="906">
        <v>0</v>
      </c>
      <c r="AL87" s="907"/>
      <c r="AM87" s="907"/>
      <c r="AN87" s="907"/>
      <c r="AO87" s="907"/>
      <c r="AP87" s="908"/>
      <c r="AQ87" s="884">
        <f t="shared" si="3"/>
        <v>0</v>
      </c>
      <c r="AR87" s="884"/>
      <c r="AS87" s="884"/>
      <c r="AT87" s="884"/>
      <c r="AU87" s="884"/>
      <c r="AV87" s="884"/>
      <c r="AW87" s="884"/>
      <c r="AX87" s="884"/>
      <c r="AY87" s="895">
        <v>0</v>
      </c>
      <c r="AZ87" s="896"/>
      <c r="BA87" s="896"/>
      <c r="BB87" s="896"/>
      <c r="BC87" s="896"/>
      <c r="BD87" s="896"/>
      <c r="BE87" s="896"/>
      <c r="BF87" s="897"/>
      <c r="BG87" s="886">
        <v>0</v>
      </c>
      <c r="BH87" s="886"/>
      <c r="BI87" s="886"/>
      <c r="BJ87" s="886"/>
      <c r="BK87" s="886"/>
      <c r="BL87" s="886"/>
      <c r="BM87" s="886"/>
      <c r="BN87" s="886"/>
      <c r="BO87" s="895">
        <f t="shared" si="4"/>
        <v>0</v>
      </c>
      <c r="BP87" s="896"/>
      <c r="BQ87" s="896"/>
      <c r="BR87" s="896"/>
      <c r="BS87" s="896"/>
      <c r="BT87" s="896"/>
      <c r="BU87" s="896"/>
      <c r="BV87" s="897"/>
      <c r="BW87" s="886">
        <v>0</v>
      </c>
      <c r="BX87" s="886"/>
      <c r="BY87" s="886"/>
      <c r="BZ87" s="886"/>
      <c r="CA87" s="886"/>
      <c r="CB87" s="886"/>
      <c r="CC87" s="886"/>
      <c r="CD87" s="886"/>
      <c r="CE87" s="886">
        <v>0</v>
      </c>
      <c r="CF87" s="886"/>
      <c r="CG87" s="886"/>
      <c r="CH87" s="886"/>
      <c r="CI87" s="886"/>
      <c r="CJ87" s="886"/>
      <c r="CK87" s="886"/>
      <c r="CL87" s="886"/>
      <c r="CM87" s="886"/>
      <c r="CN87" s="886">
        <v>0</v>
      </c>
      <c r="CO87" s="886"/>
      <c r="CP87" s="886"/>
      <c r="CQ87" s="886"/>
      <c r="CR87" s="886"/>
      <c r="CS87" s="886"/>
      <c r="CT87" s="886"/>
      <c r="CU87" s="886"/>
      <c r="CV87" s="884">
        <f t="shared" si="5"/>
        <v>0</v>
      </c>
      <c r="CW87" s="884"/>
      <c r="CX87" s="884"/>
      <c r="CY87" s="884"/>
      <c r="CZ87" s="884"/>
      <c r="DA87" s="884"/>
      <c r="DB87" s="884"/>
      <c r="DC87" s="884"/>
      <c r="DD87" s="884"/>
      <c r="DE87" s="885"/>
    </row>
    <row r="88" spans="1:109" s="3" customFormat="1" ht="23.25" customHeight="1" x14ac:dyDescent="0.2">
      <c r="A88" s="898"/>
      <c r="B88" s="899"/>
      <c r="C88" s="899"/>
      <c r="D88" s="899"/>
      <c r="E88" s="899"/>
      <c r="F88" s="899"/>
      <c r="G88" s="899"/>
      <c r="H88" s="899"/>
      <c r="I88" s="899"/>
      <c r="J88" s="899"/>
      <c r="K88" s="899"/>
      <c r="L88" s="899"/>
      <c r="M88" s="899"/>
      <c r="N88" s="899"/>
      <c r="O88" s="899"/>
      <c r="P88" s="900"/>
      <c r="Q88" s="900"/>
      <c r="R88" s="900"/>
      <c r="S88" s="900"/>
      <c r="T88" s="900"/>
      <c r="U88" s="900"/>
      <c r="V88" s="900"/>
      <c r="W88" s="900"/>
      <c r="X88" s="900"/>
      <c r="Y88" s="900"/>
      <c r="Z88" s="900"/>
      <c r="AA88" s="900"/>
      <c r="AB88" s="900"/>
      <c r="AC88" s="900"/>
      <c r="AD88" s="901"/>
      <c r="AE88" s="901"/>
      <c r="AF88" s="901"/>
      <c r="AG88" s="902"/>
      <c r="AH88" s="902"/>
      <c r="AI88" s="902"/>
      <c r="AJ88" s="902"/>
      <c r="AK88" s="906">
        <v>0</v>
      </c>
      <c r="AL88" s="907"/>
      <c r="AM88" s="907"/>
      <c r="AN88" s="907"/>
      <c r="AO88" s="907"/>
      <c r="AP88" s="908"/>
      <c r="AQ88" s="884">
        <f t="shared" si="3"/>
        <v>0</v>
      </c>
      <c r="AR88" s="884"/>
      <c r="AS88" s="884"/>
      <c r="AT88" s="884"/>
      <c r="AU88" s="884"/>
      <c r="AV88" s="884"/>
      <c r="AW88" s="884"/>
      <c r="AX88" s="884"/>
      <c r="AY88" s="895">
        <v>0</v>
      </c>
      <c r="AZ88" s="896"/>
      <c r="BA88" s="896"/>
      <c r="BB88" s="896"/>
      <c r="BC88" s="896"/>
      <c r="BD88" s="896"/>
      <c r="BE88" s="896"/>
      <c r="BF88" s="897"/>
      <c r="BG88" s="886">
        <v>0</v>
      </c>
      <c r="BH88" s="886"/>
      <c r="BI88" s="886"/>
      <c r="BJ88" s="886"/>
      <c r="BK88" s="886"/>
      <c r="BL88" s="886"/>
      <c r="BM88" s="886"/>
      <c r="BN88" s="886"/>
      <c r="BO88" s="895">
        <f t="shared" si="4"/>
        <v>0</v>
      </c>
      <c r="BP88" s="896"/>
      <c r="BQ88" s="896"/>
      <c r="BR88" s="896"/>
      <c r="BS88" s="896"/>
      <c r="BT88" s="896"/>
      <c r="BU88" s="896"/>
      <c r="BV88" s="897"/>
      <c r="BW88" s="886">
        <v>0</v>
      </c>
      <c r="BX88" s="886"/>
      <c r="BY88" s="886"/>
      <c r="BZ88" s="886"/>
      <c r="CA88" s="886"/>
      <c r="CB88" s="886"/>
      <c r="CC88" s="886"/>
      <c r="CD88" s="886"/>
      <c r="CE88" s="886">
        <v>0</v>
      </c>
      <c r="CF88" s="886"/>
      <c r="CG88" s="886"/>
      <c r="CH88" s="886"/>
      <c r="CI88" s="886"/>
      <c r="CJ88" s="886"/>
      <c r="CK88" s="886"/>
      <c r="CL88" s="886"/>
      <c r="CM88" s="886"/>
      <c r="CN88" s="886">
        <v>0</v>
      </c>
      <c r="CO88" s="886"/>
      <c r="CP88" s="886"/>
      <c r="CQ88" s="886"/>
      <c r="CR88" s="886"/>
      <c r="CS88" s="886"/>
      <c r="CT88" s="886"/>
      <c r="CU88" s="886"/>
      <c r="CV88" s="884">
        <f t="shared" si="5"/>
        <v>0</v>
      </c>
      <c r="CW88" s="884"/>
      <c r="CX88" s="884"/>
      <c r="CY88" s="884"/>
      <c r="CZ88" s="884"/>
      <c r="DA88" s="884"/>
      <c r="DB88" s="884"/>
      <c r="DC88" s="884"/>
      <c r="DD88" s="884"/>
      <c r="DE88" s="885"/>
    </row>
    <row r="89" spans="1:109" s="3" customFormat="1" ht="23.25" customHeight="1" x14ac:dyDescent="0.2">
      <c r="A89" s="898"/>
      <c r="B89" s="899"/>
      <c r="C89" s="899"/>
      <c r="D89" s="899"/>
      <c r="E89" s="899"/>
      <c r="F89" s="899"/>
      <c r="G89" s="899"/>
      <c r="H89" s="899"/>
      <c r="I89" s="899"/>
      <c r="J89" s="899"/>
      <c r="K89" s="899"/>
      <c r="L89" s="899"/>
      <c r="M89" s="899"/>
      <c r="N89" s="899"/>
      <c r="O89" s="899"/>
      <c r="P89" s="900"/>
      <c r="Q89" s="900"/>
      <c r="R89" s="900"/>
      <c r="S89" s="900"/>
      <c r="T89" s="900"/>
      <c r="U89" s="900"/>
      <c r="V89" s="900"/>
      <c r="W89" s="900"/>
      <c r="X89" s="900"/>
      <c r="Y89" s="900"/>
      <c r="Z89" s="900"/>
      <c r="AA89" s="900"/>
      <c r="AB89" s="900"/>
      <c r="AC89" s="900"/>
      <c r="AD89" s="901"/>
      <c r="AE89" s="901"/>
      <c r="AF89" s="901"/>
      <c r="AG89" s="902"/>
      <c r="AH89" s="902"/>
      <c r="AI89" s="902"/>
      <c r="AJ89" s="902"/>
      <c r="AK89" s="906">
        <v>0</v>
      </c>
      <c r="AL89" s="907"/>
      <c r="AM89" s="907"/>
      <c r="AN89" s="907"/>
      <c r="AO89" s="907"/>
      <c r="AP89" s="908"/>
      <c r="AQ89" s="884">
        <f t="shared" ref="AQ89:AQ98" si="6">AG89*AK89*12</f>
        <v>0</v>
      </c>
      <c r="AR89" s="884"/>
      <c r="AS89" s="884"/>
      <c r="AT89" s="884"/>
      <c r="AU89" s="884"/>
      <c r="AV89" s="884"/>
      <c r="AW89" s="884"/>
      <c r="AX89" s="884"/>
      <c r="AY89" s="895">
        <v>0</v>
      </c>
      <c r="AZ89" s="896"/>
      <c r="BA89" s="896"/>
      <c r="BB89" s="896"/>
      <c r="BC89" s="896"/>
      <c r="BD89" s="896"/>
      <c r="BE89" s="896"/>
      <c r="BF89" s="897"/>
      <c r="BG89" s="886">
        <v>0</v>
      </c>
      <c r="BH89" s="886"/>
      <c r="BI89" s="886"/>
      <c r="BJ89" s="886"/>
      <c r="BK89" s="886"/>
      <c r="BL89" s="886"/>
      <c r="BM89" s="886"/>
      <c r="BN89" s="886"/>
      <c r="BO89" s="895">
        <f t="shared" ref="BO89:BO98" si="7">AQ89/365*50</f>
        <v>0</v>
      </c>
      <c r="BP89" s="896"/>
      <c r="BQ89" s="896"/>
      <c r="BR89" s="896"/>
      <c r="BS89" s="896"/>
      <c r="BT89" s="896"/>
      <c r="BU89" s="896"/>
      <c r="BV89" s="897"/>
      <c r="BW89" s="886">
        <v>0</v>
      </c>
      <c r="BX89" s="886"/>
      <c r="BY89" s="886"/>
      <c r="BZ89" s="886"/>
      <c r="CA89" s="886"/>
      <c r="CB89" s="886"/>
      <c r="CC89" s="886"/>
      <c r="CD89" s="886"/>
      <c r="CE89" s="886">
        <v>0</v>
      </c>
      <c r="CF89" s="886"/>
      <c r="CG89" s="886"/>
      <c r="CH89" s="886"/>
      <c r="CI89" s="886"/>
      <c r="CJ89" s="886"/>
      <c r="CK89" s="886"/>
      <c r="CL89" s="886"/>
      <c r="CM89" s="886"/>
      <c r="CN89" s="886">
        <v>0</v>
      </c>
      <c r="CO89" s="886"/>
      <c r="CP89" s="886"/>
      <c r="CQ89" s="886"/>
      <c r="CR89" s="886"/>
      <c r="CS89" s="886"/>
      <c r="CT89" s="886"/>
      <c r="CU89" s="886"/>
      <c r="CV89" s="884">
        <f t="shared" ref="CV89:CV98" si="8">SUM(AQ89:CU89)</f>
        <v>0</v>
      </c>
      <c r="CW89" s="884"/>
      <c r="CX89" s="884"/>
      <c r="CY89" s="884"/>
      <c r="CZ89" s="884"/>
      <c r="DA89" s="884"/>
      <c r="DB89" s="884"/>
      <c r="DC89" s="884"/>
      <c r="DD89" s="884"/>
      <c r="DE89" s="885"/>
    </row>
    <row r="90" spans="1:109" s="3" customFormat="1" ht="23.25" customHeight="1" x14ac:dyDescent="0.2">
      <c r="A90" s="898"/>
      <c r="B90" s="899"/>
      <c r="C90" s="899"/>
      <c r="D90" s="899"/>
      <c r="E90" s="899"/>
      <c r="F90" s="899"/>
      <c r="G90" s="899"/>
      <c r="H90" s="899"/>
      <c r="I90" s="899"/>
      <c r="J90" s="899"/>
      <c r="K90" s="899"/>
      <c r="L90" s="899"/>
      <c r="M90" s="899"/>
      <c r="N90" s="899"/>
      <c r="O90" s="899"/>
      <c r="P90" s="900"/>
      <c r="Q90" s="900"/>
      <c r="R90" s="900"/>
      <c r="S90" s="900"/>
      <c r="T90" s="900"/>
      <c r="U90" s="900"/>
      <c r="V90" s="900"/>
      <c r="W90" s="900"/>
      <c r="X90" s="900"/>
      <c r="Y90" s="900"/>
      <c r="Z90" s="900"/>
      <c r="AA90" s="900"/>
      <c r="AB90" s="900"/>
      <c r="AC90" s="900"/>
      <c r="AD90" s="901"/>
      <c r="AE90" s="901"/>
      <c r="AF90" s="901"/>
      <c r="AG90" s="902"/>
      <c r="AH90" s="902"/>
      <c r="AI90" s="902"/>
      <c r="AJ90" s="902"/>
      <c r="AK90" s="906">
        <v>0</v>
      </c>
      <c r="AL90" s="907"/>
      <c r="AM90" s="907"/>
      <c r="AN90" s="907"/>
      <c r="AO90" s="907"/>
      <c r="AP90" s="908"/>
      <c r="AQ90" s="884">
        <f t="shared" si="6"/>
        <v>0</v>
      </c>
      <c r="AR90" s="884"/>
      <c r="AS90" s="884"/>
      <c r="AT90" s="884"/>
      <c r="AU90" s="884"/>
      <c r="AV90" s="884"/>
      <c r="AW90" s="884"/>
      <c r="AX90" s="884"/>
      <c r="AY90" s="895">
        <v>0</v>
      </c>
      <c r="AZ90" s="896"/>
      <c r="BA90" s="896"/>
      <c r="BB90" s="896"/>
      <c r="BC90" s="896"/>
      <c r="BD90" s="896"/>
      <c r="BE90" s="896"/>
      <c r="BF90" s="897"/>
      <c r="BG90" s="886">
        <v>0</v>
      </c>
      <c r="BH90" s="886"/>
      <c r="BI90" s="886"/>
      <c r="BJ90" s="886"/>
      <c r="BK90" s="886"/>
      <c r="BL90" s="886"/>
      <c r="BM90" s="886"/>
      <c r="BN90" s="886"/>
      <c r="BO90" s="895">
        <f t="shared" si="7"/>
        <v>0</v>
      </c>
      <c r="BP90" s="896"/>
      <c r="BQ90" s="896"/>
      <c r="BR90" s="896"/>
      <c r="BS90" s="896"/>
      <c r="BT90" s="896"/>
      <c r="BU90" s="896"/>
      <c r="BV90" s="897"/>
      <c r="BW90" s="886">
        <v>0</v>
      </c>
      <c r="BX90" s="886"/>
      <c r="BY90" s="886"/>
      <c r="BZ90" s="886"/>
      <c r="CA90" s="886"/>
      <c r="CB90" s="886"/>
      <c r="CC90" s="886"/>
      <c r="CD90" s="886"/>
      <c r="CE90" s="886">
        <v>0</v>
      </c>
      <c r="CF90" s="886"/>
      <c r="CG90" s="886"/>
      <c r="CH90" s="886"/>
      <c r="CI90" s="886"/>
      <c r="CJ90" s="886"/>
      <c r="CK90" s="886"/>
      <c r="CL90" s="886"/>
      <c r="CM90" s="886"/>
      <c r="CN90" s="886">
        <v>0</v>
      </c>
      <c r="CO90" s="886"/>
      <c r="CP90" s="886"/>
      <c r="CQ90" s="886"/>
      <c r="CR90" s="886"/>
      <c r="CS90" s="886"/>
      <c r="CT90" s="886"/>
      <c r="CU90" s="886"/>
      <c r="CV90" s="884">
        <f t="shared" si="8"/>
        <v>0</v>
      </c>
      <c r="CW90" s="884"/>
      <c r="CX90" s="884"/>
      <c r="CY90" s="884"/>
      <c r="CZ90" s="884"/>
      <c r="DA90" s="884"/>
      <c r="DB90" s="884"/>
      <c r="DC90" s="884"/>
      <c r="DD90" s="884"/>
      <c r="DE90" s="885"/>
    </row>
    <row r="91" spans="1:109" s="3" customFormat="1" ht="23.25" customHeight="1" x14ac:dyDescent="0.2">
      <c r="A91" s="898"/>
      <c r="B91" s="899"/>
      <c r="C91" s="899"/>
      <c r="D91" s="899"/>
      <c r="E91" s="899"/>
      <c r="F91" s="899"/>
      <c r="G91" s="899"/>
      <c r="H91" s="899"/>
      <c r="I91" s="899"/>
      <c r="J91" s="899"/>
      <c r="K91" s="899"/>
      <c r="L91" s="899"/>
      <c r="M91" s="899"/>
      <c r="N91" s="899"/>
      <c r="O91" s="899"/>
      <c r="P91" s="900"/>
      <c r="Q91" s="900"/>
      <c r="R91" s="900"/>
      <c r="S91" s="900"/>
      <c r="T91" s="900"/>
      <c r="U91" s="900"/>
      <c r="V91" s="900"/>
      <c r="W91" s="900"/>
      <c r="X91" s="900"/>
      <c r="Y91" s="900"/>
      <c r="Z91" s="900"/>
      <c r="AA91" s="900"/>
      <c r="AB91" s="900"/>
      <c r="AC91" s="900"/>
      <c r="AD91" s="901"/>
      <c r="AE91" s="901"/>
      <c r="AF91" s="901"/>
      <c r="AG91" s="902"/>
      <c r="AH91" s="902"/>
      <c r="AI91" s="902"/>
      <c r="AJ91" s="902"/>
      <c r="AK91" s="906">
        <v>0</v>
      </c>
      <c r="AL91" s="907"/>
      <c r="AM91" s="907"/>
      <c r="AN91" s="907"/>
      <c r="AO91" s="907"/>
      <c r="AP91" s="908"/>
      <c r="AQ91" s="884">
        <f t="shared" si="6"/>
        <v>0</v>
      </c>
      <c r="AR91" s="884"/>
      <c r="AS91" s="884"/>
      <c r="AT91" s="884"/>
      <c r="AU91" s="884"/>
      <c r="AV91" s="884"/>
      <c r="AW91" s="884"/>
      <c r="AX91" s="884"/>
      <c r="AY91" s="895">
        <v>0</v>
      </c>
      <c r="AZ91" s="896"/>
      <c r="BA91" s="896"/>
      <c r="BB91" s="896"/>
      <c r="BC91" s="896"/>
      <c r="BD91" s="896"/>
      <c r="BE91" s="896"/>
      <c r="BF91" s="897"/>
      <c r="BG91" s="886">
        <v>0</v>
      </c>
      <c r="BH91" s="886"/>
      <c r="BI91" s="886"/>
      <c r="BJ91" s="886"/>
      <c r="BK91" s="886"/>
      <c r="BL91" s="886"/>
      <c r="BM91" s="886"/>
      <c r="BN91" s="886"/>
      <c r="BO91" s="895">
        <f t="shared" si="7"/>
        <v>0</v>
      </c>
      <c r="BP91" s="896"/>
      <c r="BQ91" s="896"/>
      <c r="BR91" s="896"/>
      <c r="BS91" s="896"/>
      <c r="BT91" s="896"/>
      <c r="BU91" s="896"/>
      <c r="BV91" s="897"/>
      <c r="BW91" s="886">
        <v>0</v>
      </c>
      <c r="BX91" s="886"/>
      <c r="BY91" s="886"/>
      <c r="BZ91" s="886"/>
      <c r="CA91" s="886"/>
      <c r="CB91" s="886"/>
      <c r="CC91" s="886"/>
      <c r="CD91" s="886"/>
      <c r="CE91" s="886">
        <v>0</v>
      </c>
      <c r="CF91" s="886"/>
      <c r="CG91" s="886"/>
      <c r="CH91" s="886"/>
      <c r="CI91" s="886"/>
      <c r="CJ91" s="886"/>
      <c r="CK91" s="886"/>
      <c r="CL91" s="886"/>
      <c r="CM91" s="886"/>
      <c r="CN91" s="886">
        <v>0</v>
      </c>
      <c r="CO91" s="886"/>
      <c r="CP91" s="886"/>
      <c r="CQ91" s="886"/>
      <c r="CR91" s="886"/>
      <c r="CS91" s="886"/>
      <c r="CT91" s="886"/>
      <c r="CU91" s="886"/>
      <c r="CV91" s="884">
        <f t="shared" si="8"/>
        <v>0</v>
      </c>
      <c r="CW91" s="884"/>
      <c r="CX91" s="884"/>
      <c r="CY91" s="884"/>
      <c r="CZ91" s="884"/>
      <c r="DA91" s="884"/>
      <c r="DB91" s="884"/>
      <c r="DC91" s="884"/>
      <c r="DD91" s="884"/>
      <c r="DE91" s="885"/>
    </row>
    <row r="92" spans="1:109" s="3" customFormat="1" ht="23.25" customHeight="1" x14ac:dyDescent="0.2">
      <c r="A92" s="898"/>
      <c r="B92" s="899"/>
      <c r="C92" s="899"/>
      <c r="D92" s="899"/>
      <c r="E92" s="899"/>
      <c r="F92" s="899"/>
      <c r="G92" s="899"/>
      <c r="H92" s="899"/>
      <c r="I92" s="899"/>
      <c r="J92" s="899"/>
      <c r="K92" s="899"/>
      <c r="L92" s="899"/>
      <c r="M92" s="899"/>
      <c r="N92" s="899"/>
      <c r="O92" s="899"/>
      <c r="P92" s="900"/>
      <c r="Q92" s="900"/>
      <c r="R92" s="900"/>
      <c r="S92" s="900"/>
      <c r="T92" s="900"/>
      <c r="U92" s="900"/>
      <c r="V92" s="900"/>
      <c r="W92" s="900"/>
      <c r="X92" s="900"/>
      <c r="Y92" s="900"/>
      <c r="Z92" s="900"/>
      <c r="AA92" s="900"/>
      <c r="AB92" s="900"/>
      <c r="AC92" s="900"/>
      <c r="AD92" s="901"/>
      <c r="AE92" s="901"/>
      <c r="AF92" s="901"/>
      <c r="AG92" s="902"/>
      <c r="AH92" s="902"/>
      <c r="AI92" s="902"/>
      <c r="AJ92" s="902"/>
      <c r="AK92" s="906">
        <v>0</v>
      </c>
      <c r="AL92" s="907"/>
      <c r="AM92" s="907"/>
      <c r="AN92" s="907"/>
      <c r="AO92" s="907"/>
      <c r="AP92" s="908"/>
      <c r="AQ92" s="884">
        <f t="shared" si="6"/>
        <v>0</v>
      </c>
      <c r="AR92" s="884"/>
      <c r="AS92" s="884"/>
      <c r="AT92" s="884"/>
      <c r="AU92" s="884"/>
      <c r="AV92" s="884"/>
      <c r="AW92" s="884"/>
      <c r="AX92" s="884"/>
      <c r="AY92" s="895">
        <v>0</v>
      </c>
      <c r="AZ92" s="896"/>
      <c r="BA92" s="896"/>
      <c r="BB92" s="896"/>
      <c r="BC92" s="896"/>
      <c r="BD92" s="896"/>
      <c r="BE92" s="896"/>
      <c r="BF92" s="897"/>
      <c r="BG92" s="886">
        <v>0</v>
      </c>
      <c r="BH92" s="886"/>
      <c r="BI92" s="886"/>
      <c r="BJ92" s="886"/>
      <c r="BK92" s="886"/>
      <c r="BL92" s="886"/>
      <c r="BM92" s="886"/>
      <c r="BN92" s="886"/>
      <c r="BO92" s="895">
        <f t="shared" si="7"/>
        <v>0</v>
      </c>
      <c r="BP92" s="896"/>
      <c r="BQ92" s="896"/>
      <c r="BR92" s="896"/>
      <c r="BS92" s="896"/>
      <c r="BT92" s="896"/>
      <c r="BU92" s="896"/>
      <c r="BV92" s="897"/>
      <c r="BW92" s="886">
        <v>0</v>
      </c>
      <c r="BX92" s="886"/>
      <c r="BY92" s="886"/>
      <c r="BZ92" s="886"/>
      <c r="CA92" s="886"/>
      <c r="CB92" s="886"/>
      <c r="CC92" s="886"/>
      <c r="CD92" s="886"/>
      <c r="CE92" s="886">
        <v>0</v>
      </c>
      <c r="CF92" s="886"/>
      <c r="CG92" s="886"/>
      <c r="CH92" s="886"/>
      <c r="CI92" s="886"/>
      <c r="CJ92" s="886"/>
      <c r="CK92" s="886"/>
      <c r="CL92" s="886"/>
      <c r="CM92" s="886"/>
      <c r="CN92" s="886">
        <v>0</v>
      </c>
      <c r="CO92" s="886"/>
      <c r="CP92" s="886"/>
      <c r="CQ92" s="886"/>
      <c r="CR92" s="886"/>
      <c r="CS92" s="886"/>
      <c r="CT92" s="886"/>
      <c r="CU92" s="886"/>
      <c r="CV92" s="884">
        <f t="shared" si="8"/>
        <v>0</v>
      </c>
      <c r="CW92" s="884"/>
      <c r="CX92" s="884"/>
      <c r="CY92" s="884"/>
      <c r="CZ92" s="884"/>
      <c r="DA92" s="884"/>
      <c r="DB92" s="884"/>
      <c r="DC92" s="884"/>
      <c r="DD92" s="884"/>
      <c r="DE92" s="885"/>
    </row>
    <row r="93" spans="1:109" s="3" customFormat="1" ht="23.25" customHeight="1" x14ac:dyDescent="0.2">
      <c r="A93" s="898"/>
      <c r="B93" s="899"/>
      <c r="C93" s="899"/>
      <c r="D93" s="899"/>
      <c r="E93" s="899"/>
      <c r="F93" s="899"/>
      <c r="G93" s="899"/>
      <c r="H93" s="899"/>
      <c r="I93" s="899"/>
      <c r="J93" s="899"/>
      <c r="K93" s="899"/>
      <c r="L93" s="899"/>
      <c r="M93" s="899"/>
      <c r="N93" s="899"/>
      <c r="O93" s="899"/>
      <c r="P93" s="900"/>
      <c r="Q93" s="900"/>
      <c r="R93" s="900"/>
      <c r="S93" s="900"/>
      <c r="T93" s="900"/>
      <c r="U93" s="900"/>
      <c r="V93" s="900"/>
      <c r="W93" s="900"/>
      <c r="X93" s="900"/>
      <c r="Y93" s="900"/>
      <c r="Z93" s="900"/>
      <c r="AA93" s="900"/>
      <c r="AB93" s="900"/>
      <c r="AC93" s="900"/>
      <c r="AD93" s="901"/>
      <c r="AE93" s="901"/>
      <c r="AF93" s="901"/>
      <c r="AG93" s="902"/>
      <c r="AH93" s="902"/>
      <c r="AI93" s="902"/>
      <c r="AJ93" s="902"/>
      <c r="AK93" s="906">
        <v>0</v>
      </c>
      <c r="AL93" s="907"/>
      <c r="AM93" s="907"/>
      <c r="AN93" s="907"/>
      <c r="AO93" s="907"/>
      <c r="AP93" s="908"/>
      <c r="AQ93" s="884">
        <f t="shared" si="6"/>
        <v>0</v>
      </c>
      <c r="AR93" s="884"/>
      <c r="AS93" s="884"/>
      <c r="AT93" s="884"/>
      <c r="AU93" s="884"/>
      <c r="AV93" s="884"/>
      <c r="AW93" s="884"/>
      <c r="AX93" s="884"/>
      <c r="AY93" s="895">
        <v>0</v>
      </c>
      <c r="AZ93" s="896"/>
      <c r="BA93" s="896"/>
      <c r="BB93" s="896"/>
      <c r="BC93" s="896"/>
      <c r="BD93" s="896"/>
      <c r="BE93" s="896"/>
      <c r="BF93" s="897"/>
      <c r="BG93" s="886">
        <v>0</v>
      </c>
      <c r="BH93" s="886"/>
      <c r="BI93" s="886"/>
      <c r="BJ93" s="886"/>
      <c r="BK93" s="886"/>
      <c r="BL93" s="886"/>
      <c r="BM93" s="886"/>
      <c r="BN93" s="886"/>
      <c r="BO93" s="895">
        <f t="shared" si="7"/>
        <v>0</v>
      </c>
      <c r="BP93" s="896"/>
      <c r="BQ93" s="896"/>
      <c r="BR93" s="896"/>
      <c r="BS93" s="896"/>
      <c r="BT93" s="896"/>
      <c r="BU93" s="896"/>
      <c r="BV93" s="897"/>
      <c r="BW93" s="886">
        <v>0</v>
      </c>
      <c r="BX93" s="886"/>
      <c r="BY93" s="886"/>
      <c r="BZ93" s="886"/>
      <c r="CA93" s="886"/>
      <c r="CB93" s="886"/>
      <c r="CC93" s="886"/>
      <c r="CD93" s="886"/>
      <c r="CE93" s="886">
        <v>0</v>
      </c>
      <c r="CF93" s="886"/>
      <c r="CG93" s="886"/>
      <c r="CH93" s="886"/>
      <c r="CI93" s="886"/>
      <c r="CJ93" s="886"/>
      <c r="CK93" s="886"/>
      <c r="CL93" s="886"/>
      <c r="CM93" s="886"/>
      <c r="CN93" s="886">
        <v>0</v>
      </c>
      <c r="CO93" s="886"/>
      <c r="CP93" s="886"/>
      <c r="CQ93" s="886"/>
      <c r="CR93" s="886"/>
      <c r="CS93" s="886"/>
      <c r="CT93" s="886"/>
      <c r="CU93" s="886"/>
      <c r="CV93" s="884">
        <f t="shared" si="8"/>
        <v>0</v>
      </c>
      <c r="CW93" s="884"/>
      <c r="CX93" s="884"/>
      <c r="CY93" s="884"/>
      <c r="CZ93" s="884"/>
      <c r="DA93" s="884"/>
      <c r="DB93" s="884"/>
      <c r="DC93" s="884"/>
      <c r="DD93" s="884"/>
      <c r="DE93" s="885"/>
    </row>
    <row r="94" spans="1:109" s="3" customFormat="1" ht="23.25" customHeight="1" x14ac:dyDescent="0.2">
      <c r="A94" s="898"/>
      <c r="B94" s="899"/>
      <c r="C94" s="899"/>
      <c r="D94" s="899"/>
      <c r="E94" s="899"/>
      <c r="F94" s="899"/>
      <c r="G94" s="899"/>
      <c r="H94" s="899"/>
      <c r="I94" s="899"/>
      <c r="J94" s="899"/>
      <c r="K94" s="899"/>
      <c r="L94" s="899"/>
      <c r="M94" s="899"/>
      <c r="N94" s="899"/>
      <c r="O94" s="899"/>
      <c r="P94" s="900"/>
      <c r="Q94" s="900"/>
      <c r="R94" s="900"/>
      <c r="S94" s="900"/>
      <c r="T94" s="900"/>
      <c r="U94" s="900"/>
      <c r="V94" s="900"/>
      <c r="W94" s="900"/>
      <c r="X94" s="900"/>
      <c r="Y94" s="900"/>
      <c r="Z94" s="900"/>
      <c r="AA94" s="900"/>
      <c r="AB94" s="900"/>
      <c r="AC94" s="900"/>
      <c r="AD94" s="901"/>
      <c r="AE94" s="901"/>
      <c r="AF94" s="901"/>
      <c r="AG94" s="902"/>
      <c r="AH94" s="902"/>
      <c r="AI94" s="902"/>
      <c r="AJ94" s="902"/>
      <c r="AK94" s="906">
        <v>0</v>
      </c>
      <c r="AL94" s="907"/>
      <c r="AM94" s="907"/>
      <c r="AN94" s="907"/>
      <c r="AO94" s="907"/>
      <c r="AP94" s="908"/>
      <c r="AQ94" s="884">
        <f t="shared" si="6"/>
        <v>0</v>
      </c>
      <c r="AR94" s="884"/>
      <c r="AS94" s="884"/>
      <c r="AT94" s="884"/>
      <c r="AU94" s="884"/>
      <c r="AV94" s="884"/>
      <c r="AW94" s="884"/>
      <c r="AX94" s="884"/>
      <c r="AY94" s="895">
        <v>0</v>
      </c>
      <c r="AZ94" s="896"/>
      <c r="BA94" s="896"/>
      <c r="BB94" s="896"/>
      <c r="BC94" s="896"/>
      <c r="BD94" s="896"/>
      <c r="BE94" s="896"/>
      <c r="BF94" s="897"/>
      <c r="BG94" s="886">
        <v>0</v>
      </c>
      <c r="BH94" s="886"/>
      <c r="BI94" s="886"/>
      <c r="BJ94" s="886"/>
      <c r="BK94" s="886"/>
      <c r="BL94" s="886"/>
      <c r="BM94" s="886"/>
      <c r="BN94" s="886"/>
      <c r="BO94" s="895">
        <f t="shared" si="7"/>
        <v>0</v>
      </c>
      <c r="BP94" s="896"/>
      <c r="BQ94" s="896"/>
      <c r="BR94" s="896"/>
      <c r="BS94" s="896"/>
      <c r="BT94" s="896"/>
      <c r="BU94" s="896"/>
      <c r="BV94" s="897"/>
      <c r="BW94" s="886">
        <v>0</v>
      </c>
      <c r="BX94" s="886"/>
      <c r="BY94" s="886"/>
      <c r="BZ94" s="886"/>
      <c r="CA94" s="886"/>
      <c r="CB94" s="886"/>
      <c r="CC94" s="886"/>
      <c r="CD94" s="886"/>
      <c r="CE94" s="886">
        <v>0</v>
      </c>
      <c r="CF94" s="886"/>
      <c r="CG94" s="886"/>
      <c r="CH94" s="886"/>
      <c r="CI94" s="886"/>
      <c r="CJ94" s="886"/>
      <c r="CK94" s="886"/>
      <c r="CL94" s="886"/>
      <c r="CM94" s="886"/>
      <c r="CN94" s="886">
        <v>0</v>
      </c>
      <c r="CO94" s="886"/>
      <c r="CP94" s="886"/>
      <c r="CQ94" s="886"/>
      <c r="CR94" s="886"/>
      <c r="CS94" s="886"/>
      <c r="CT94" s="886"/>
      <c r="CU94" s="886"/>
      <c r="CV94" s="884">
        <f t="shared" si="8"/>
        <v>0</v>
      </c>
      <c r="CW94" s="884"/>
      <c r="CX94" s="884"/>
      <c r="CY94" s="884"/>
      <c r="CZ94" s="884"/>
      <c r="DA94" s="884"/>
      <c r="DB94" s="884"/>
      <c r="DC94" s="884"/>
      <c r="DD94" s="884"/>
      <c r="DE94" s="885"/>
    </row>
    <row r="95" spans="1:109" s="3" customFormat="1" ht="23.25" customHeight="1" x14ac:dyDescent="0.2">
      <c r="A95" s="898"/>
      <c r="B95" s="899"/>
      <c r="C95" s="899"/>
      <c r="D95" s="899"/>
      <c r="E95" s="899"/>
      <c r="F95" s="899"/>
      <c r="G95" s="899"/>
      <c r="H95" s="899"/>
      <c r="I95" s="899"/>
      <c r="J95" s="899"/>
      <c r="K95" s="899"/>
      <c r="L95" s="899"/>
      <c r="M95" s="899"/>
      <c r="N95" s="899"/>
      <c r="O95" s="899"/>
      <c r="P95" s="900"/>
      <c r="Q95" s="900"/>
      <c r="R95" s="900"/>
      <c r="S95" s="900"/>
      <c r="T95" s="900"/>
      <c r="U95" s="900"/>
      <c r="V95" s="900"/>
      <c r="W95" s="900"/>
      <c r="X95" s="900"/>
      <c r="Y95" s="900"/>
      <c r="Z95" s="900"/>
      <c r="AA95" s="900"/>
      <c r="AB95" s="900"/>
      <c r="AC95" s="900"/>
      <c r="AD95" s="901"/>
      <c r="AE95" s="901"/>
      <c r="AF95" s="901"/>
      <c r="AG95" s="902"/>
      <c r="AH95" s="902"/>
      <c r="AI95" s="902"/>
      <c r="AJ95" s="902"/>
      <c r="AK95" s="906">
        <v>0</v>
      </c>
      <c r="AL95" s="907"/>
      <c r="AM95" s="907"/>
      <c r="AN95" s="907"/>
      <c r="AO95" s="907"/>
      <c r="AP95" s="908"/>
      <c r="AQ95" s="884">
        <f t="shared" si="6"/>
        <v>0</v>
      </c>
      <c r="AR95" s="884"/>
      <c r="AS95" s="884"/>
      <c r="AT95" s="884"/>
      <c r="AU95" s="884"/>
      <c r="AV95" s="884"/>
      <c r="AW95" s="884"/>
      <c r="AX95" s="884"/>
      <c r="AY95" s="895">
        <v>0</v>
      </c>
      <c r="AZ95" s="896"/>
      <c r="BA95" s="896"/>
      <c r="BB95" s="896"/>
      <c r="BC95" s="896"/>
      <c r="BD95" s="896"/>
      <c r="BE95" s="896"/>
      <c r="BF95" s="897"/>
      <c r="BG95" s="886">
        <v>0</v>
      </c>
      <c r="BH95" s="886"/>
      <c r="BI95" s="886"/>
      <c r="BJ95" s="886"/>
      <c r="BK95" s="886"/>
      <c r="BL95" s="886"/>
      <c r="BM95" s="886"/>
      <c r="BN95" s="886"/>
      <c r="BO95" s="895">
        <f t="shared" si="7"/>
        <v>0</v>
      </c>
      <c r="BP95" s="896"/>
      <c r="BQ95" s="896"/>
      <c r="BR95" s="896"/>
      <c r="BS95" s="896"/>
      <c r="BT95" s="896"/>
      <c r="BU95" s="896"/>
      <c r="BV95" s="897"/>
      <c r="BW95" s="886">
        <v>0</v>
      </c>
      <c r="BX95" s="886"/>
      <c r="BY95" s="886"/>
      <c r="BZ95" s="886"/>
      <c r="CA95" s="886"/>
      <c r="CB95" s="886"/>
      <c r="CC95" s="886"/>
      <c r="CD95" s="886"/>
      <c r="CE95" s="886">
        <v>0</v>
      </c>
      <c r="CF95" s="886"/>
      <c r="CG95" s="886"/>
      <c r="CH95" s="886"/>
      <c r="CI95" s="886"/>
      <c r="CJ95" s="886"/>
      <c r="CK95" s="886"/>
      <c r="CL95" s="886"/>
      <c r="CM95" s="886"/>
      <c r="CN95" s="886">
        <v>0</v>
      </c>
      <c r="CO95" s="886"/>
      <c r="CP95" s="886"/>
      <c r="CQ95" s="886"/>
      <c r="CR95" s="886"/>
      <c r="CS95" s="886"/>
      <c r="CT95" s="886"/>
      <c r="CU95" s="886"/>
      <c r="CV95" s="884">
        <f t="shared" si="8"/>
        <v>0</v>
      </c>
      <c r="CW95" s="884"/>
      <c r="CX95" s="884"/>
      <c r="CY95" s="884"/>
      <c r="CZ95" s="884"/>
      <c r="DA95" s="884"/>
      <c r="DB95" s="884"/>
      <c r="DC95" s="884"/>
      <c r="DD95" s="884"/>
      <c r="DE95" s="885"/>
    </row>
    <row r="96" spans="1:109" s="3" customFormat="1" ht="23.25" customHeight="1" x14ac:dyDescent="0.2">
      <c r="A96" s="898"/>
      <c r="B96" s="899"/>
      <c r="C96" s="899"/>
      <c r="D96" s="899"/>
      <c r="E96" s="899"/>
      <c r="F96" s="899"/>
      <c r="G96" s="899"/>
      <c r="H96" s="899"/>
      <c r="I96" s="899"/>
      <c r="J96" s="899"/>
      <c r="K96" s="899"/>
      <c r="L96" s="899"/>
      <c r="M96" s="899"/>
      <c r="N96" s="899"/>
      <c r="O96" s="899"/>
      <c r="P96" s="900"/>
      <c r="Q96" s="900"/>
      <c r="R96" s="900"/>
      <c r="S96" s="900"/>
      <c r="T96" s="900"/>
      <c r="U96" s="900"/>
      <c r="V96" s="900"/>
      <c r="W96" s="900"/>
      <c r="X96" s="900"/>
      <c r="Y96" s="900"/>
      <c r="Z96" s="900"/>
      <c r="AA96" s="900"/>
      <c r="AB96" s="900"/>
      <c r="AC96" s="900"/>
      <c r="AD96" s="901"/>
      <c r="AE96" s="901"/>
      <c r="AF96" s="901"/>
      <c r="AG96" s="902"/>
      <c r="AH96" s="902"/>
      <c r="AI96" s="902"/>
      <c r="AJ96" s="902"/>
      <c r="AK96" s="906">
        <v>0</v>
      </c>
      <c r="AL96" s="907"/>
      <c r="AM96" s="907"/>
      <c r="AN96" s="907"/>
      <c r="AO96" s="907"/>
      <c r="AP96" s="908"/>
      <c r="AQ96" s="884">
        <f t="shared" si="6"/>
        <v>0</v>
      </c>
      <c r="AR96" s="884"/>
      <c r="AS96" s="884"/>
      <c r="AT96" s="884"/>
      <c r="AU96" s="884"/>
      <c r="AV96" s="884"/>
      <c r="AW96" s="884"/>
      <c r="AX96" s="884"/>
      <c r="AY96" s="895">
        <v>0</v>
      </c>
      <c r="AZ96" s="896"/>
      <c r="BA96" s="896"/>
      <c r="BB96" s="896"/>
      <c r="BC96" s="896"/>
      <c r="BD96" s="896"/>
      <c r="BE96" s="896"/>
      <c r="BF96" s="897"/>
      <c r="BG96" s="886">
        <v>0</v>
      </c>
      <c r="BH96" s="886"/>
      <c r="BI96" s="886"/>
      <c r="BJ96" s="886"/>
      <c r="BK96" s="886"/>
      <c r="BL96" s="886"/>
      <c r="BM96" s="886"/>
      <c r="BN96" s="886"/>
      <c r="BO96" s="895">
        <f t="shared" si="7"/>
        <v>0</v>
      </c>
      <c r="BP96" s="896"/>
      <c r="BQ96" s="896"/>
      <c r="BR96" s="896"/>
      <c r="BS96" s="896"/>
      <c r="BT96" s="896"/>
      <c r="BU96" s="896"/>
      <c r="BV96" s="897"/>
      <c r="BW96" s="886">
        <v>0</v>
      </c>
      <c r="BX96" s="886"/>
      <c r="BY96" s="886"/>
      <c r="BZ96" s="886"/>
      <c r="CA96" s="886"/>
      <c r="CB96" s="886"/>
      <c r="CC96" s="886"/>
      <c r="CD96" s="886"/>
      <c r="CE96" s="886">
        <v>0</v>
      </c>
      <c r="CF96" s="886"/>
      <c r="CG96" s="886"/>
      <c r="CH96" s="886"/>
      <c r="CI96" s="886"/>
      <c r="CJ96" s="886"/>
      <c r="CK96" s="886"/>
      <c r="CL96" s="886"/>
      <c r="CM96" s="886"/>
      <c r="CN96" s="886">
        <v>0</v>
      </c>
      <c r="CO96" s="886"/>
      <c r="CP96" s="886"/>
      <c r="CQ96" s="886"/>
      <c r="CR96" s="886"/>
      <c r="CS96" s="886"/>
      <c r="CT96" s="886"/>
      <c r="CU96" s="886"/>
      <c r="CV96" s="884">
        <f t="shared" si="8"/>
        <v>0</v>
      </c>
      <c r="CW96" s="884"/>
      <c r="CX96" s="884"/>
      <c r="CY96" s="884"/>
      <c r="CZ96" s="884"/>
      <c r="DA96" s="884"/>
      <c r="DB96" s="884"/>
      <c r="DC96" s="884"/>
      <c r="DD96" s="884"/>
      <c r="DE96" s="885"/>
    </row>
    <row r="97" spans="1:110" s="3" customFormat="1" ht="23.25" customHeight="1" x14ac:dyDescent="0.2">
      <c r="A97" s="898"/>
      <c r="B97" s="899"/>
      <c r="C97" s="899"/>
      <c r="D97" s="899"/>
      <c r="E97" s="899"/>
      <c r="F97" s="899"/>
      <c r="G97" s="899"/>
      <c r="H97" s="899"/>
      <c r="I97" s="899"/>
      <c r="J97" s="899"/>
      <c r="K97" s="899"/>
      <c r="L97" s="899"/>
      <c r="M97" s="899"/>
      <c r="N97" s="899"/>
      <c r="O97" s="899"/>
      <c r="P97" s="900"/>
      <c r="Q97" s="900"/>
      <c r="R97" s="900"/>
      <c r="S97" s="900"/>
      <c r="T97" s="900"/>
      <c r="U97" s="900"/>
      <c r="V97" s="900"/>
      <c r="W97" s="900"/>
      <c r="X97" s="900"/>
      <c r="Y97" s="900"/>
      <c r="Z97" s="900"/>
      <c r="AA97" s="900"/>
      <c r="AB97" s="900"/>
      <c r="AC97" s="900"/>
      <c r="AD97" s="901"/>
      <c r="AE97" s="901"/>
      <c r="AF97" s="901"/>
      <c r="AG97" s="902"/>
      <c r="AH97" s="902"/>
      <c r="AI97" s="902"/>
      <c r="AJ97" s="902"/>
      <c r="AK97" s="906">
        <v>0</v>
      </c>
      <c r="AL97" s="907"/>
      <c r="AM97" s="907"/>
      <c r="AN97" s="907"/>
      <c r="AO97" s="907"/>
      <c r="AP97" s="908"/>
      <c r="AQ97" s="884">
        <f t="shared" si="6"/>
        <v>0</v>
      </c>
      <c r="AR97" s="884"/>
      <c r="AS97" s="884"/>
      <c r="AT97" s="884"/>
      <c r="AU97" s="884"/>
      <c r="AV97" s="884"/>
      <c r="AW97" s="884"/>
      <c r="AX97" s="884"/>
      <c r="AY97" s="895">
        <v>0</v>
      </c>
      <c r="AZ97" s="896"/>
      <c r="BA97" s="896"/>
      <c r="BB97" s="896"/>
      <c r="BC97" s="896"/>
      <c r="BD97" s="896"/>
      <c r="BE97" s="896"/>
      <c r="BF97" s="897"/>
      <c r="BG97" s="886">
        <v>0</v>
      </c>
      <c r="BH97" s="886"/>
      <c r="BI97" s="886"/>
      <c r="BJ97" s="886"/>
      <c r="BK97" s="886"/>
      <c r="BL97" s="886"/>
      <c r="BM97" s="886"/>
      <c r="BN97" s="886"/>
      <c r="BO97" s="895">
        <f t="shared" si="7"/>
        <v>0</v>
      </c>
      <c r="BP97" s="896"/>
      <c r="BQ97" s="896"/>
      <c r="BR97" s="896"/>
      <c r="BS97" s="896"/>
      <c r="BT97" s="896"/>
      <c r="BU97" s="896"/>
      <c r="BV97" s="897"/>
      <c r="BW97" s="886">
        <v>0</v>
      </c>
      <c r="BX97" s="886"/>
      <c r="BY97" s="886"/>
      <c r="BZ97" s="886"/>
      <c r="CA97" s="886"/>
      <c r="CB97" s="886"/>
      <c r="CC97" s="886"/>
      <c r="CD97" s="886"/>
      <c r="CE97" s="886">
        <v>0</v>
      </c>
      <c r="CF97" s="886"/>
      <c r="CG97" s="886"/>
      <c r="CH97" s="886"/>
      <c r="CI97" s="886"/>
      <c r="CJ97" s="886"/>
      <c r="CK97" s="886"/>
      <c r="CL97" s="886"/>
      <c r="CM97" s="886"/>
      <c r="CN97" s="886">
        <v>0</v>
      </c>
      <c r="CO97" s="886"/>
      <c r="CP97" s="886"/>
      <c r="CQ97" s="886"/>
      <c r="CR97" s="886"/>
      <c r="CS97" s="886"/>
      <c r="CT97" s="886"/>
      <c r="CU97" s="886"/>
      <c r="CV97" s="884">
        <f t="shared" si="8"/>
        <v>0</v>
      </c>
      <c r="CW97" s="884"/>
      <c r="CX97" s="884"/>
      <c r="CY97" s="884"/>
      <c r="CZ97" s="884"/>
      <c r="DA97" s="884"/>
      <c r="DB97" s="884"/>
      <c r="DC97" s="884"/>
      <c r="DD97" s="884"/>
      <c r="DE97" s="885"/>
    </row>
    <row r="98" spans="1:110" s="3" customFormat="1" ht="23.25" customHeight="1" x14ac:dyDescent="0.2">
      <c r="A98" s="898"/>
      <c r="B98" s="899"/>
      <c r="C98" s="899"/>
      <c r="D98" s="899"/>
      <c r="E98" s="899"/>
      <c r="F98" s="899"/>
      <c r="G98" s="899"/>
      <c r="H98" s="899"/>
      <c r="I98" s="899"/>
      <c r="J98" s="899"/>
      <c r="K98" s="899"/>
      <c r="L98" s="899"/>
      <c r="M98" s="899"/>
      <c r="N98" s="899"/>
      <c r="O98" s="899"/>
      <c r="P98" s="900"/>
      <c r="Q98" s="900"/>
      <c r="R98" s="900"/>
      <c r="S98" s="900"/>
      <c r="T98" s="900"/>
      <c r="U98" s="900"/>
      <c r="V98" s="900"/>
      <c r="W98" s="900"/>
      <c r="X98" s="900"/>
      <c r="Y98" s="900"/>
      <c r="Z98" s="900"/>
      <c r="AA98" s="900"/>
      <c r="AB98" s="900"/>
      <c r="AC98" s="900"/>
      <c r="AD98" s="901"/>
      <c r="AE98" s="901"/>
      <c r="AF98" s="901"/>
      <c r="AG98" s="902"/>
      <c r="AH98" s="902"/>
      <c r="AI98" s="902"/>
      <c r="AJ98" s="902"/>
      <c r="AK98" s="906">
        <v>0</v>
      </c>
      <c r="AL98" s="907"/>
      <c r="AM98" s="907"/>
      <c r="AN98" s="907"/>
      <c r="AO98" s="907"/>
      <c r="AP98" s="908"/>
      <c r="AQ98" s="884">
        <f t="shared" si="6"/>
        <v>0</v>
      </c>
      <c r="AR98" s="884"/>
      <c r="AS98" s="884"/>
      <c r="AT98" s="884"/>
      <c r="AU98" s="884"/>
      <c r="AV98" s="884"/>
      <c r="AW98" s="884"/>
      <c r="AX98" s="884"/>
      <c r="AY98" s="895">
        <v>0</v>
      </c>
      <c r="AZ98" s="896"/>
      <c r="BA98" s="896"/>
      <c r="BB98" s="896"/>
      <c r="BC98" s="896"/>
      <c r="BD98" s="896"/>
      <c r="BE98" s="896"/>
      <c r="BF98" s="897"/>
      <c r="BG98" s="886">
        <v>0</v>
      </c>
      <c r="BH98" s="886"/>
      <c r="BI98" s="886"/>
      <c r="BJ98" s="886"/>
      <c r="BK98" s="886"/>
      <c r="BL98" s="886"/>
      <c r="BM98" s="886"/>
      <c r="BN98" s="886"/>
      <c r="BO98" s="895">
        <f t="shared" si="7"/>
        <v>0</v>
      </c>
      <c r="BP98" s="896"/>
      <c r="BQ98" s="896"/>
      <c r="BR98" s="896"/>
      <c r="BS98" s="896"/>
      <c r="BT98" s="896"/>
      <c r="BU98" s="896"/>
      <c r="BV98" s="897"/>
      <c r="BW98" s="886">
        <v>0</v>
      </c>
      <c r="BX98" s="886"/>
      <c r="BY98" s="886"/>
      <c r="BZ98" s="886"/>
      <c r="CA98" s="886"/>
      <c r="CB98" s="886"/>
      <c r="CC98" s="886"/>
      <c r="CD98" s="886"/>
      <c r="CE98" s="886">
        <v>0</v>
      </c>
      <c r="CF98" s="886"/>
      <c r="CG98" s="886"/>
      <c r="CH98" s="886"/>
      <c r="CI98" s="886"/>
      <c r="CJ98" s="886"/>
      <c r="CK98" s="886"/>
      <c r="CL98" s="886"/>
      <c r="CM98" s="886"/>
      <c r="CN98" s="886">
        <v>0</v>
      </c>
      <c r="CO98" s="886"/>
      <c r="CP98" s="886"/>
      <c r="CQ98" s="886"/>
      <c r="CR98" s="886"/>
      <c r="CS98" s="886"/>
      <c r="CT98" s="886"/>
      <c r="CU98" s="886"/>
      <c r="CV98" s="884">
        <f t="shared" si="8"/>
        <v>0</v>
      </c>
      <c r="CW98" s="884"/>
      <c r="CX98" s="884"/>
      <c r="CY98" s="884"/>
      <c r="CZ98" s="884"/>
      <c r="DA98" s="884"/>
      <c r="DB98" s="884"/>
      <c r="DC98" s="884"/>
      <c r="DD98" s="884"/>
      <c r="DE98" s="885"/>
    </row>
    <row r="99" spans="1:110" s="3" customFormat="1" ht="23.25" customHeight="1" x14ac:dyDescent="0.2">
      <c r="A99" s="898"/>
      <c r="B99" s="899"/>
      <c r="C99" s="899"/>
      <c r="D99" s="899"/>
      <c r="E99" s="899"/>
      <c r="F99" s="899"/>
      <c r="G99" s="899"/>
      <c r="H99" s="899"/>
      <c r="I99" s="899"/>
      <c r="J99" s="899"/>
      <c r="K99" s="899"/>
      <c r="L99" s="899"/>
      <c r="M99" s="899"/>
      <c r="N99" s="899"/>
      <c r="O99" s="899"/>
      <c r="P99" s="900"/>
      <c r="Q99" s="900"/>
      <c r="R99" s="900"/>
      <c r="S99" s="900"/>
      <c r="T99" s="900"/>
      <c r="U99" s="900"/>
      <c r="V99" s="900"/>
      <c r="W99" s="900"/>
      <c r="X99" s="900"/>
      <c r="Y99" s="900"/>
      <c r="Z99" s="900"/>
      <c r="AA99" s="900"/>
      <c r="AB99" s="900"/>
      <c r="AC99" s="900"/>
      <c r="AD99" s="901"/>
      <c r="AE99" s="901"/>
      <c r="AF99" s="901"/>
      <c r="AG99" s="902"/>
      <c r="AH99" s="902"/>
      <c r="AI99" s="902"/>
      <c r="AJ99" s="902"/>
      <c r="AK99" s="906">
        <v>0</v>
      </c>
      <c r="AL99" s="907"/>
      <c r="AM99" s="907"/>
      <c r="AN99" s="907"/>
      <c r="AO99" s="907"/>
      <c r="AP99" s="908"/>
      <c r="AQ99" s="884">
        <f t="shared" si="3"/>
        <v>0</v>
      </c>
      <c r="AR99" s="884"/>
      <c r="AS99" s="884"/>
      <c r="AT99" s="884"/>
      <c r="AU99" s="884"/>
      <c r="AV99" s="884"/>
      <c r="AW99" s="884"/>
      <c r="AX99" s="884"/>
      <c r="AY99" s="895">
        <v>0</v>
      </c>
      <c r="AZ99" s="896"/>
      <c r="BA99" s="896"/>
      <c r="BB99" s="896"/>
      <c r="BC99" s="896"/>
      <c r="BD99" s="896"/>
      <c r="BE99" s="896"/>
      <c r="BF99" s="897"/>
      <c r="BG99" s="886">
        <v>0</v>
      </c>
      <c r="BH99" s="886"/>
      <c r="BI99" s="886"/>
      <c r="BJ99" s="886"/>
      <c r="BK99" s="886"/>
      <c r="BL99" s="886"/>
      <c r="BM99" s="886"/>
      <c r="BN99" s="886"/>
      <c r="BO99" s="895">
        <f t="shared" si="4"/>
        <v>0</v>
      </c>
      <c r="BP99" s="896"/>
      <c r="BQ99" s="896"/>
      <c r="BR99" s="896"/>
      <c r="BS99" s="896"/>
      <c r="BT99" s="896"/>
      <c r="BU99" s="896"/>
      <c r="BV99" s="897"/>
      <c r="BW99" s="886">
        <v>0</v>
      </c>
      <c r="BX99" s="886"/>
      <c r="BY99" s="886"/>
      <c r="BZ99" s="886"/>
      <c r="CA99" s="886"/>
      <c r="CB99" s="886"/>
      <c r="CC99" s="886"/>
      <c r="CD99" s="886"/>
      <c r="CE99" s="886">
        <v>0</v>
      </c>
      <c r="CF99" s="886"/>
      <c r="CG99" s="886"/>
      <c r="CH99" s="886"/>
      <c r="CI99" s="886"/>
      <c r="CJ99" s="886"/>
      <c r="CK99" s="886"/>
      <c r="CL99" s="886"/>
      <c r="CM99" s="886"/>
      <c r="CN99" s="886">
        <v>0</v>
      </c>
      <c r="CO99" s="886"/>
      <c r="CP99" s="886"/>
      <c r="CQ99" s="886"/>
      <c r="CR99" s="886"/>
      <c r="CS99" s="886"/>
      <c r="CT99" s="886"/>
      <c r="CU99" s="886"/>
      <c r="CV99" s="884">
        <f t="shared" si="5"/>
        <v>0</v>
      </c>
      <c r="CW99" s="884"/>
      <c r="CX99" s="884"/>
      <c r="CY99" s="884"/>
      <c r="CZ99" s="884"/>
      <c r="DA99" s="884"/>
      <c r="DB99" s="884"/>
      <c r="DC99" s="884"/>
      <c r="DD99" s="884"/>
      <c r="DE99" s="885"/>
    </row>
    <row r="100" spans="1:110" s="3" customFormat="1" ht="23.25" customHeight="1" x14ac:dyDescent="0.2">
      <c r="A100" s="898"/>
      <c r="B100" s="899"/>
      <c r="C100" s="899"/>
      <c r="D100" s="899"/>
      <c r="E100" s="899"/>
      <c r="F100" s="899"/>
      <c r="G100" s="899"/>
      <c r="H100" s="899"/>
      <c r="I100" s="899"/>
      <c r="J100" s="899"/>
      <c r="K100" s="899"/>
      <c r="L100" s="899"/>
      <c r="M100" s="899"/>
      <c r="N100" s="899"/>
      <c r="O100" s="899"/>
      <c r="P100" s="900"/>
      <c r="Q100" s="900"/>
      <c r="R100" s="900"/>
      <c r="S100" s="900"/>
      <c r="T100" s="900"/>
      <c r="U100" s="900"/>
      <c r="V100" s="900"/>
      <c r="W100" s="900"/>
      <c r="X100" s="900"/>
      <c r="Y100" s="900"/>
      <c r="Z100" s="900"/>
      <c r="AA100" s="900"/>
      <c r="AB100" s="900"/>
      <c r="AC100" s="900"/>
      <c r="AD100" s="901"/>
      <c r="AE100" s="901"/>
      <c r="AF100" s="901"/>
      <c r="AG100" s="902"/>
      <c r="AH100" s="902"/>
      <c r="AI100" s="902"/>
      <c r="AJ100" s="902"/>
      <c r="AK100" s="906">
        <v>0</v>
      </c>
      <c r="AL100" s="907"/>
      <c r="AM100" s="907"/>
      <c r="AN100" s="907"/>
      <c r="AO100" s="907"/>
      <c r="AP100" s="908"/>
      <c r="AQ100" s="884">
        <f t="shared" si="3"/>
        <v>0</v>
      </c>
      <c r="AR100" s="884"/>
      <c r="AS100" s="884"/>
      <c r="AT100" s="884"/>
      <c r="AU100" s="884"/>
      <c r="AV100" s="884"/>
      <c r="AW100" s="884"/>
      <c r="AX100" s="884"/>
      <c r="AY100" s="895">
        <v>0</v>
      </c>
      <c r="AZ100" s="896"/>
      <c r="BA100" s="896"/>
      <c r="BB100" s="896"/>
      <c r="BC100" s="896"/>
      <c r="BD100" s="896"/>
      <c r="BE100" s="896"/>
      <c r="BF100" s="897"/>
      <c r="BG100" s="886">
        <v>0</v>
      </c>
      <c r="BH100" s="886"/>
      <c r="BI100" s="886"/>
      <c r="BJ100" s="886"/>
      <c r="BK100" s="886"/>
      <c r="BL100" s="886"/>
      <c r="BM100" s="886"/>
      <c r="BN100" s="886"/>
      <c r="BO100" s="895">
        <f t="shared" si="4"/>
        <v>0</v>
      </c>
      <c r="BP100" s="896"/>
      <c r="BQ100" s="896"/>
      <c r="BR100" s="896"/>
      <c r="BS100" s="896"/>
      <c r="BT100" s="896"/>
      <c r="BU100" s="896"/>
      <c r="BV100" s="897"/>
      <c r="BW100" s="886">
        <v>0</v>
      </c>
      <c r="BX100" s="886"/>
      <c r="BY100" s="886"/>
      <c r="BZ100" s="886"/>
      <c r="CA100" s="886"/>
      <c r="CB100" s="886"/>
      <c r="CC100" s="886"/>
      <c r="CD100" s="886"/>
      <c r="CE100" s="886">
        <v>0</v>
      </c>
      <c r="CF100" s="886"/>
      <c r="CG100" s="886"/>
      <c r="CH100" s="886"/>
      <c r="CI100" s="886"/>
      <c r="CJ100" s="886"/>
      <c r="CK100" s="886"/>
      <c r="CL100" s="886"/>
      <c r="CM100" s="886"/>
      <c r="CN100" s="886">
        <v>0</v>
      </c>
      <c r="CO100" s="886"/>
      <c r="CP100" s="886"/>
      <c r="CQ100" s="886"/>
      <c r="CR100" s="886"/>
      <c r="CS100" s="886"/>
      <c r="CT100" s="886"/>
      <c r="CU100" s="886"/>
      <c r="CV100" s="884">
        <f t="shared" si="5"/>
        <v>0</v>
      </c>
      <c r="CW100" s="884"/>
      <c r="CX100" s="884"/>
      <c r="CY100" s="884"/>
      <c r="CZ100" s="884"/>
      <c r="DA100" s="884"/>
      <c r="DB100" s="884"/>
      <c r="DC100" s="884"/>
      <c r="DD100" s="884"/>
      <c r="DE100" s="885"/>
    </row>
    <row r="101" spans="1:110" s="3" customFormat="1" ht="23.25" customHeight="1" x14ac:dyDescent="0.2">
      <c r="A101" s="912"/>
      <c r="B101" s="913"/>
      <c r="C101" s="913"/>
      <c r="D101" s="913"/>
      <c r="E101" s="913"/>
      <c r="F101" s="913"/>
      <c r="G101" s="913"/>
      <c r="H101" s="913"/>
      <c r="I101" s="913"/>
      <c r="J101" s="913"/>
      <c r="K101" s="913"/>
      <c r="L101" s="913"/>
      <c r="M101" s="913"/>
      <c r="N101" s="913"/>
      <c r="O101" s="914"/>
      <c r="P101" s="900"/>
      <c r="Q101" s="900"/>
      <c r="R101" s="900"/>
      <c r="S101" s="900"/>
      <c r="T101" s="900"/>
      <c r="U101" s="900"/>
      <c r="V101" s="900"/>
      <c r="W101" s="900"/>
      <c r="X101" s="900"/>
      <c r="Y101" s="900"/>
      <c r="Z101" s="900"/>
      <c r="AA101" s="900"/>
      <c r="AB101" s="900"/>
      <c r="AC101" s="900"/>
      <c r="AD101" s="901"/>
      <c r="AE101" s="901"/>
      <c r="AF101" s="901"/>
      <c r="AG101" s="902"/>
      <c r="AH101" s="902"/>
      <c r="AI101" s="902"/>
      <c r="AJ101" s="902"/>
      <c r="AK101" s="906">
        <v>0</v>
      </c>
      <c r="AL101" s="907"/>
      <c r="AM101" s="907"/>
      <c r="AN101" s="907"/>
      <c r="AO101" s="907"/>
      <c r="AP101" s="908"/>
      <c r="AQ101" s="884">
        <f t="shared" si="3"/>
        <v>0</v>
      </c>
      <c r="AR101" s="884"/>
      <c r="AS101" s="884"/>
      <c r="AT101" s="884"/>
      <c r="AU101" s="884"/>
      <c r="AV101" s="884"/>
      <c r="AW101" s="884"/>
      <c r="AX101" s="884"/>
      <c r="AY101" s="895">
        <v>0</v>
      </c>
      <c r="AZ101" s="896"/>
      <c r="BA101" s="896"/>
      <c r="BB101" s="896"/>
      <c r="BC101" s="896"/>
      <c r="BD101" s="896"/>
      <c r="BE101" s="896"/>
      <c r="BF101" s="897"/>
      <c r="BG101" s="886">
        <v>0</v>
      </c>
      <c r="BH101" s="886"/>
      <c r="BI101" s="886"/>
      <c r="BJ101" s="886"/>
      <c r="BK101" s="886"/>
      <c r="BL101" s="886"/>
      <c r="BM101" s="886"/>
      <c r="BN101" s="886"/>
      <c r="BO101" s="895">
        <f t="shared" si="4"/>
        <v>0</v>
      </c>
      <c r="BP101" s="896"/>
      <c r="BQ101" s="896"/>
      <c r="BR101" s="896"/>
      <c r="BS101" s="896"/>
      <c r="BT101" s="896"/>
      <c r="BU101" s="896"/>
      <c r="BV101" s="897"/>
      <c r="BW101" s="886">
        <v>0</v>
      </c>
      <c r="BX101" s="886"/>
      <c r="BY101" s="886"/>
      <c r="BZ101" s="886"/>
      <c r="CA101" s="886"/>
      <c r="CB101" s="886"/>
      <c r="CC101" s="886"/>
      <c r="CD101" s="886"/>
      <c r="CE101" s="886">
        <v>0</v>
      </c>
      <c r="CF101" s="886"/>
      <c r="CG101" s="886"/>
      <c r="CH101" s="886"/>
      <c r="CI101" s="886"/>
      <c r="CJ101" s="886"/>
      <c r="CK101" s="886"/>
      <c r="CL101" s="886"/>
      <c r="CM101" s="886"/>
      <c r="CN101" s="886">
        <v>0</v>
      </c>
      <c r="CO101" s="886"/>
      <c r="CP101" s="886"/>
      <c r="CQ101" s="886"/>
      <c r="CR101" s="886"/>
      <c r="CS101" s="886"/>
      <c r="CT101" s="886"/>
      <c r="CU101" s="886"/>
      <c r="CV101" s="884">
        <f t="shared" si="5"/>
        <v>0</v>
      </c>
      <c r="CW101" s="884"/>
      <c r="CX101" s="884"/>
      <c r="CY101" s="884"/>
      <c r="CZ101" s="884"/>
      <c r="DA101" s="884"/>
      <c r="DB101" s="884"/>
      <c r="DC101" s="884"/>
      <c r="DD101" s="884"/>
      <c r="DE101" s="885"/>
    </row>
    <row r="102" spans="1:110" s="3" customFormat="1" ht="23.25" customHeight="1" x14ac:dyDescent="0.2">
      <c r="A102" s="898"/>
      <c r="B102" s="899"/>
      <c r="C102" s="899"/>
      <c r="D102" s="899"/>
      <c r="E102" s="899"/>
      <c r="F102" s="899"/>
      <c r="G102" s="899"/>
      <c r="H102" s="899"/>
      <c r="I102" s="899"/>
      <c r="J102" s="899"/>
      <c r="K102" s="899"/>
      <c r="L102" s="899"/>
      <c r="M102" s="899"/>
      <c r="N102" s="899"/>
      <c r="O102" s="899"/>
      <c r="P102" s="900"/>
      <c r="Q102" s="900"/>
      <c r="R102" s="900"/>
      <c r="S102" s="900"/>
      <c r="T102" s="900"/>
      <c r="U102" s="900"/>
      <c r="V102" s="900"/>
      <c r="W102" s="900"/>
      <c r="X102" s="900"/>
      <c r="Y102" s="900"/>
      <c r="Z102" s="900"/>
      <c r="AA102" s="900"/>
      <c r="AB102" s="900"/>
      <c r="AC102" s="900"/>
      <c r="AD102" s="901"/>
      <c r="AE102" s="901"/>
      <c r="AF102" s="901"/>
      <c r="AG102" s="902"/>
      <c r="AH102" s="902"/>
      <c r="AI102" s="902"/>
      <c r="AJ102" s="902"/>
      <c r="AK102" s="906">
        <v>0</v>
      </c>
      <c r="AL102" s="907"/>
      <c r="AM102" s="907"/>
      <c r="AN102" s="907"/>
      <c r="AO102" s="907"/>
      <c r="AP102" s="908"/>
      <c r="AQ102" s="884">
        <f t="shared" si="3"/>
        <v>0</v>
      </c>
      <c r="AR102" s="884"/>
      <c r="AS102" s="884"/>
      <c r="AT102" s="884"/>
      <c r="AU102" s="884"/>
      <c r="AV102" s="884"/>
      <c r="AW102" s="884"/>
      <c r="AX102" s="884"/>
      <c r="AY102" s="895">
        <v>0</v>
      </c>
      <c r="AZ102" s="896"/>
      <c r="BA102" s="896"/>
      <c r="BB102" s="896"/>
      <c r="BC102" s="896"/>
      <c r="BD102" s="896"/>
      <c r="BE102" s="896"/>
      <c r="BF102" s="897"/>
      <c r="BG102" s="886">
        <v>0</v>
      </c>
      <c r="BH102" s="886"/>
      <c r="BI102" s="886"/>
      <c r="BJ102" s="886"/>
      <c r="BK102" s="886"/>
      <c r="BL102" s="886"/>
      <c r="BM102" s="886"/>
      <c r="BN102" s="886"/>
      <c r="BO102" s="895">
        <f t="shared" si="4"/>
        <v>0</v>
      </c>
      <c r="BP102" s="896"/>
      <c r="BQ102" s="896"/>
      <c r="BR102" s="896"/>
      <c r="BS102" s="896"/>
      <c r="BT102" s="896"/>
      <c r="BU102" s="896"/>
      <c r="BV102" s="897"/>
      <c r="BW102" s="886">
        <v>0</v>
      </c>
      <c r="BX102" s="886"/>
      <c r="BY102" s="886"/>
      <c r="BZ102" s="886"/>
      <c r="CA102" s="886"/>
      <c r="CB102" s="886"/>
      <c r="CC102" s="886"/>
      <c r="CD102" s="886"/>
      <c r="CE102" s="886">
        <v>0</v>
      </c>
      <c r="CF102" s="886"/>
      <c r="CG102" s="886"/>
      <c r="CH102" s="886"/>
      <c r="CI102" s="886"/>
      <c r="CJ102" s="886"/>
      <c r="CK102" s="886"/>
      <c r="CL102" s="886"/>
      <c r="CM102" s="886"/>
      <c r="CN102" s="886">
        <v>0</v>
      </c>
      <c r="CO102" s="886"/>
      <c r="CP102" s="886"/>
      <c r="CQ102" s="886"/>
      <c r="CR102" s="886"/>
      <c r="CS102" s="886"/>
      <c r="CT102" s="886"/>
      <c r="CU102" s="886"/>
      <c r="CV102" s="884">
        <f t="shared" si="5"/>
        <v>0</v>
      </c>
      <c r="CW102" s="884"/>
      <c r="CX102" s="884"/>
      <c r="CY102" s="884"/>
      <c r="CZ102" s="884"/>
      <c r="DA102" s="884"/>
      <c r="DB102" s="884"/>
      <c r="DC102" s="884"/>
      <c r="DD102" s="884"/>
      <c r="DE102" s="885"/>
    </row>
    <row r="103" spans="1:110" s="3" customFormat="1" ht="23.25" customHeight="1" x14ac:dyDescent="0.2">
      <c r="A103" s="898"/>
      <c r="B103" s="899"/>
      <c r="C103" s="899"/>
      <c r="D103" s="899"/>
      <c r="E103" s="899"/>
      <c r="F103" s="899"/>
      <c r="G103" s="899"/>
      <c r="H103" s="899"/>
      <c r="I103" s="899"/>
      <c r="J103" s="899"/>
      <c r="K103" s="899"/>
      <c r="L103" s="899"/>
      <c r="M103" s="899"/>
      <c r="N103" s="899"/>
      <c r="O103" s="899"/>
      <c r="P103" s="900"/>
      <c r="Q103" s="900"/>
      <c r="R103" s="900"/>
      <c r="S103" s="900"/>
      <c r="T103" s="900"/>
      <c r="U103" s="900"/>
      <c r="V103" s="900"/>
      <c r="W103" s="900"/>
      <c r="X103" s="900"/>
      <c r="Y103" s="900"/>
      <c r="Z103" s="900"/>
      <c r="AA103" s="900"/>
      <c r="AB103" s="900"/>
      <c r="AC103" s="900"/>
      <c r="AD103" s="901"/>
      <c r="AE103" s="901"/>
      <c r="AF103" s="901"/>
      <c r="AG103" s="902"/>
      <c r="AH103" s="902"/>
      <c r="AI103" s="902"/>
      <c r="AJ103" s="902"/>
      <c r="AK103" s="906">
        <v>0</v>
      </c>
      <c r="AL103" s="907"/>
      <c r="AM103" s="907"/>
      <c r="AN103" s="907"/>
      <c r="AO103" s="907"/>
      <c r="AP103" s="908"/>
      <c r="AQ103" s="884">
        <f t="shared" si="3"/>
        <v>0</v>
      </c>
      <c r="AR103" s="884"/>
      <c r="AS103" s="884"/>
      <c r="AT103" s="884"/>
      <c r="AU103" s="884"/>
      <c r="AV103" s="884"/>
      <c r="AW103" s="884"/>
      <c r="AX103" s="884"/>
      <c r="AY103" s="895">
        <v>0</v>
      </c>
      <c r="AZ103" s="896"/>
      <c r="BA103" s="896"/>
      <c r="BB103" s="896"/>
      <c r="BC103" s="896"/>
      <c r="BD103" s="896"/>
      <c r="BE103" s="896"/>
      <c r="BF103" s="897"/>
      <c r="BG103" s="886">
        <v>0</v>
      </c>
      <c r="BH103" s="886"/>
      <c r="BI103" s="886"/>
      <c r="BJ103" s="886"/>
      <c r="BK103" s="886"/>
      <c r="BL103" s="886"/>
      <c r="BM103" s="886"/>
      <c r="BN103" s="886"/>
      <c r="BO103" s="895">
        <f t="shared" si="4"/>
        <v>0</v>
      </c>
      <c r="BP103" s="896"/>
      <c r="BQ103" s="896"/>
      <c r="BR103" s="896"/>
      <c r="BS103" s="896"/>
      <c r="BT103" s="896"/>
      <c r="BU103" s="896"/>
      <c r="BV103" s="897"/>
      <c r="BW103" s="886">
        <v>0</v>
      </c>
      <c r="BX103" s="886"/>
      <c r="BY103" s="886"/>
      <c r="BZ103" s="886"/>
      <c r="CA103" s="886"/>
      <c r="CB103" s="886"/>
      <c r="CC103" s="886"/>
      <c r="CD103" s="886"/>
      <c r="CE103" s="886">
        <v>0</v>
      </c>
      <c r="CF103" s="886"/>
      <c r="CG103" s="886"/>
      <c r="CH103" s="886"/>
      <c r="CI103" s="886"/>
      <c r="CJ103" s="886"/>
      <c r="CK103" s="886"/>
      <c r="CL103" s="886"/>
      <c r="CM103" s="886"/>
      <c r="CN103" s="886">
        <v>0</v>
      </c>
      <c r="CO103" s="886"/>
      <c r="CP103" s="886"/>
      <c r="CQ103" s="886"/>
      <c r="CR103" s="886"/>
      <c r="CS103" s="886"/>
      <c r="CT103" s="886"/>
      <c r="CU103" s="886"/>
      <c r="CV103" s="884">
        <f t="shared" si="5"/>
        <v>0</v>
      </c>
      <c r="CW103" s="884"/>
      <c r="CX103" s="884"/>
      <c r="CY103" s="884"/>
      <c r="CZ103" s="884"/>
      <c r="DA103" s="884"/>
      <c r="DB103" s="884"/>
      <c r="DC103" s="884"/>
      <c r="DD103" s="884"/>
      <c r="DE103" s="885"/>
    </row>
    <row r="104" spans="1:110" s="3" customFormat="1" ht="23.25" customHeight="1" x14ac:dyDescent="0.2">
      <c r="A104" s="912"/>
      <c r="B104" s="913"/>
      <c r="C104" s="913"/>
      <c r="D104" s="913"/>
      <c r="E104" s="913"/>
      <c r="F104" s="913"/>
      <c r="G104" s="913"/>
      <c r="H104" s="913"/>
      <c r="I104" s="913"/>
      <c r="J104" s="913"/>
      <c r="K104" s="913"/>
      <c r="L104" s="913"/>
      <c r="M104" s="913"/>
      <c r="N104" s="913"/>
      <c r="O104" s="914"/>
      <c r="P104" s="900"/>
      <c r="Q104" s="900"/>
      <c r="R104" s="900"/>
      <c r="S104" s="900"/>
      <c r="T104" s="900"/>
      <c r="U104" s="900"/>
      <c r="V104" s="900"/>
      <c r="W104" s="900"/>
      <c r="X104" s="900"/>
      <c r="Y104" s="900"/>
      <c r="Z104" s="900"/>
      <c r="AA104" s="900"/>
      <c r="AB104" s="900"/>
      <c r="AC104" s="900"/>
      <c r="AD104" s="901"/>
      <c r="AE104" s="901"/>
      <c r="AF104" s="901"/>
      <c r="AG104" s="902"/>
      <c r="AH104" s="902"/>
      <c r="AI104" s="902"/>
      <c r="AJ104" s="902"/>
      <c r="AK104" s="906">
        <v>0</v>
      </c>
      <c r="AL104" s="907"/>
      <c r="AM104" s="907"/>
      <c r="AN104" s="907"/>
      <c r="AO104" s="907"/>
      <c r="AP104" s="908"/>
      <c r="AQ104" s="884">
        <f t="shared" si="3"/>
        <v>0</v>
      </c>
      <c r="AR104" s="884"/>
      <c r="AS104" s="884"/>
      <c r="AT104" s="884"/>
      <c r="AU104" s="884"/>
      <c r="AV104" s="884"/>
      <c r="AW104" s="884"/>
      <c r="AX104" s="884"/>
      <c r="AY104" s="895">
        <v>0</v>
      </c>
      <c r="AZ104" s="896"/>
      <c r="BA104" s="896"/>
      <c r="BB104" s="896"/>
      <c r="BC104" s="896"/>
      <c r="BD104" s="896"/>
      <c r="BE104" s="896"/>
      <c r="BF104" s="897"/>
      <c r="BG104" s="886">
        <v>0</v>
      </c>
      <c r="BH104" s="886"/>
      <c r="BI104" s="886"/>
      <c r="BJ104" s="886"/>
      <c r="BK104" s="886"/>
      <c r="BL104" s="886"/>
      <c r="BM104" s="886"/>
      <c r="BN104" s="886"/>
      <c r="BO104" s="895">
        <f t="shared" si="4"/>
        <v>0</v>
      </c>
      <c r="BP104" s="896"/>
      <c r="BQ104" s="896"/>
      <c r="BR104" s="896"/>
      <c r="BS104" s="896"/>
      <c r="BT104" s="896"/>
      <c r="BU104" s="896"/>
      <c r="BV104" s="897"/>
      <c r="BW104" s="886">
        <v>0</v>
      </c>
      <c r="BX104" s="886"/>
      <c r="BY104" s="886"/>
      <c r="BZ104" s="886"/>
      <c r="CA104" s="886"/>
      <c r="CB104" s="886"/>
      <c r="CC104" s="886"/>
      <c r="CD104" s="886"/>
      <c r="CE104" s="886">
        <v>0</v>
      </c>
      <c r="CF104" s="886"/>
      <c r="CG104" s="886"/>
      <c r="CH104" s="886"/>
      <c r="CI104" s="886"/>
      <c r="CJ104" s="886"/>
      <c r="CK104" s="886"/>
      <c r="CL104" s="886"/>
      <c r="CM104" s="886"/>
      <c r="CN104" s="886">
        <v>0</v>
      </c>
      <c r="CO104" s="886"/>
      <c r="CP104" s="886"/>
      <c r="CQ104" s="886"/>
      <c r="CR104" s="886"/>
      <c r="CS104" s="886"/>
      <c r="CT104" s="886"/>
      <c r="CU104" s="886"/>
      <c r="CV104" s="884">
        <f t="shared" si="5"/>
        <v>0</v>
      </c>
      <c r="CW104" s="884"/>
      <c r="CX104" s="884"/>
      <c r="CY104" s="884"/>
      <c r="CZ104" s="884"/>
      <c r="DA104" s="884"/>
      <c r="DB104" s="884"/>
      <c r="DC104" s="884"/>
      <c r="DD104" s="884"/>
      <c r="DE104" s="885"/>
    </row>
    <row r="105" spans="1:110" s="3" customFormat="1" ht="23.25" customHeight="1" x14ac:dyDescent="0.2">
      <c r="A105" s="912"/>
      <c r="B105" s="913"/>
      <c r="C105" s="913"/>
      <c r="D105" s="913"/>
      <c r="E105" s="913"/>
      <c r="F105" s="913"/>
      <c r="G105" s="913"/>
      <c r="H105" s="913"/>
      <c r="I105" s="913"/>
      <c r="J105" s="913"/>
      <c r="K105" s="913"/>
      <c r="L105" s="913"/>
      <c r="M105" s="913"/>
      <c r="N105" s="913"/>
      <c r="O105" s="914"/>
      <c r="P105" s="900"/>
      <c r="Q105" s="900"/>
      <c r="R105" s="900"/>
      <c r="S105" s="900"/>
      <c r="T105" s="900"/>
      <c r="U105" s="900"/>
      <c r="V105" s="900"/>
      <c r="W105" s="900"/>
      <c r="X105" s="900"/>
      <c r="Y105" s="900"/>
      <c r="Z105" s="900"/>
      <c r="AA105" s="900"/>
      <c r="AB105" s="900"/>
      <c r="AC105" s="900"/>
      <c r="AD105" s="901"/>
      <c r="AE105" s="901"/>
      <c r="AF105" s="901"/>
      <c r="AG105" s="902"/>
      <c r="AH105" s="902"/>
      <c r="AI105" s="902"/>
      <c r="AJ105" s="902"/>
      <c r="AK105" s="906">
        <v>0</v>
      </c>
      <c r="AL105" s="907"/>
      <c r="AM105" s="907"/>
      <c r="AN105" s="907"/>
      <c r="AO105" s="907"/>
      <c r="AP105" s="908"/>
      <c r="AQ105" s="910">
        <f t="shared" si="3"/>
        <v>0</v>
      </c>
      <c r="AR105" s="910"/>
      <c r="AS105" s="910"/>
      <c r="AT105" s="910"/>
      <c r="AU105" s="910"/>
      <c r="AV105" s="910"/>
      <c r="AW105" s="910"/>
      <c r="AX105" s="910"/>
      <c r="AY105" s="895">
        <v>0</v>
      </c>
      <c r="AZ105" s="896"/>
      <c r="BA105" s="896"/>
      <c r="BB105" s="896"/>
      <c r="BC105" s="896"/>
      <c r="BD105" s="896"/>
      <c r="BE105" s="896"/>
      <c r="BF105" s="897"/>
      <c r="BG105" s="909">
        <v>0</v>
      </c>
      <c r="BH105" s="909"/>
      <c r="BI105" s="909"/>
      <c r="BJ105" s="909"/>
      <c r="BK105" s="909"/>
      <c r="BL105" s="909"/>
      <c r="BM105" s="909"/>
      <c r="BN105" s="909"/>
      <c r="BO105" s="895">
        <f t="shared" si="4"/>
        <v>0</v>
      </c>
      <c r="BP105" s="896"/>
      <c r="BQ105" s="896"/>
      <c r="BR105" s="896"/>
      <c r="BS105" s="896"/>
      <c r="BT105" s="896"/>
      <c r="BU105" s="896"/>
      <c r="BV105" s="897"/>
      <c r="BW105" s="909">
        <v>0</v>
      </c>
      <c r="BX105" s="909"/>
      <c r="BY105" s="909"/>
      <c r="BZ105" s="909"/>
      <c r="CA105" s="909"/>
      <c r="CB105" s="909"/>
      <c r="CC105" s="909"/>
      <c r="CD105" s="909"/>
      <c r="CE105" s="909">
        <v>0</v>
      </c>
      <c r="CF105" s="909"/>
      <c r="CG105" s="909"/>
      <c r="CH105" s="909"/>
      <c r="CI105" s="909"/>
      <c r="CJ105" s="909"/>
      <c r="CK105" s="909"/>
      <c r="CL105" s="909"/>
      <c r="CM105" s="909"/>
      <c r="CN105" s="909">
        <v>0</v>
      </c>
      <c r="CO105" s="909"/>
      <c r="CP105" s="909"/>
      <c r="CQ105" s="909"/>
      <c r="CR105" s="909"/>
      <c r="CS105" s="909"/>
      <c r="CT105" s="909"/>
      <c r="CU105" s="909"/>
      <c r="CV105" s="910">
        <f t="shared" si="5"/>
        <v>0</v>
      </c>
      <c r="CW105" s="910"/>
      <c r="CX105" s="910"/>
      <c r="CY105" s="910"/>
      <c r="CZ105" s="910"/>
      <c r="DA105" s="910"/>
      <c r="DB105" s="910"/>
      <c r="DC105" s="910"/>
      <c r="DD105" s="910"/>
      <c r="DE105" s="911"/>
    </row>
    <row r="106" spans="1:110" s="3" customFormat="1" ht="23.25" customHeight="1" x14ac:dyDescent="0.2">
      <c r="A106" s="898"/>
      <c r="B106" s="899"/>
      <c r="C106" s="899"/>
      <c r="D106" s="899"/>
      <c r="E106" s="899"/>
      <c r="F106" s="899"/>
      <c r="G106" s="899"/>
      <c r="H106" s="899"/>
      <c r="I106" s="899"/>
      <c r="J106" s="899"/>
      <c r="K106" s="899"/>
      <c r="L106" s="899"/>
      <c r="M106" s="899"/>
      <c r="N106" s="899"/>
      <c r="O106" s="899"/>
      <c r="P106" s="900"/>
      <c r="Q106" s="900"/>
      <c r="R106" s="900"/>
      <c r="S106" s="900"/>
      <c r="T106" s="900"/>
      <c r="U106" s="900"/>
      <c r="V106" s="900"/>
      <c r="W106" s="900"/>
      <c r="X106" s="900"/>
      <c r="Y106" s="900"/>
      <c r="Z106" s="900"/>
      <c r="AA106" s="900"/>
      <c r="AB106" s="900"/>
      <c r="AC106" s="900"/>
      <c r="AD106" s="901"/>
      <c r="AE106" s="901"/>
      <c r="AF106" s="901"/>
      <c r="AG106" s="902"/>
      <c r="AH106" s="902"/>
      <c r="AI106" s="902"/>
      <c r="AJ106" s="902"/>
      <c r="AK106" s="906">
        <v>0</v>
      </c>
      <c r="AL106" s="907"/>
      <c r="AM106" s="907"/>
      <c r="AN106" s="907"/>
      <c r="AO106" s="907"/>
      <c r="AP106" s="908"/>
      <c r="AQ106" s="884">
        <f t="shared" si="3"/>
        <v>0</v>
      </c>
      <c r="AR106" s="884"/>
      <c r="AS106" s="884"/>
      <c r="AT106" s="884"/>
      <c r="AU106" s="884"/>
      <c r="AV106" s="884"/>
      <c r="AW106" s="884"/>
      <c r="AX106" s="884"/>
      <c r="AY106" s="895">
        <v>0</v>
      </c>
      <c r="AZ106" s="896"/>
      <c r="BA106" s="896"/>
      <c r="BB106" s="896"/>
      <c r="BC106" s="896"/>
      <c r="BD106" s="896"/>
      <c r="BE106" s="896"/>
      <c r="BF106" s="897"/>
      <c r="BG106" s="886">
        <v>0</v>
      </c>
      <c r="BH106" s="886"/>
      <c r="BI106" s="886"/>
      <c r="BJ106" s="886"/>
      <c r="BK106" s="886"/>
      <c r="BL106" s="886"/>
      <c r="BM106" s="886"/>
      <c r="BN106" s="886"/>
      <c r="BO106" s="895">
        <f t="shared" si="4"/>
        <v>0</v>
      </c>
      <c r="BP106" s="896"/>
      <c r="BQ106" s="896"/>
      <c r="BR106" s="896"/>
      <c r="BS106" s="896"/>
      <c r="BT106" s="896"/>
      <c r="BU106" s="896"/>
      <c r="BV106" s="897"/>
      <c r="BW106" s="886">
        <v>0</v>
      </c>
      <c r="BX106" s="886"/>
      <c r="BY106" s="886"/>
      <c r="BZ106" s="886"/>
      <c r="CA106" s="886"/>
      <c r="CB106" s="886"/>
      <c r="CC106" s="886"/>
      <c r="CD106" s="886"/>
      <c r="CE106" s="886">
        <v>0</v>
      </c>
      <c r="CF106" s="886"/>
      <c r="CG106" s="886"/>
      <c r="CH106" s="886"/>
      <c r="CI106" s="886"/>
      <c r="CJ106" s="886"/>
      <c r="CK106" s="886"/>
      <c r="CL106" s="886"/>
      <c r="CM106" s="886"/>
      <c r="CN106" s="886">
        <v>0</v>
      </c>
      <c r="CO106" s="886"/>
      <c r="CP106" s="886"/>
      <c r="CQ106" s="886"/>
      <c r="CR106" s="886"/>
      <c r="CS106" s="886"/>
      <c r="CT106" s="886"/>
      <c r="CU106" s="886"/>
      <c r="CV106" s="884">
        <f t="shared" si="5"/>
        <v>0</v>
      </c>
      <c r="CW106" s="884"/>
      <c r="CX106" s="884"/>
      <c r="CY106" s="884"/>
      <c r="CZ106" s="884"/>
      <c r="DA106" s="884"/>
      <c r="DB106" s="884"/>
      <c r="DC106" s="884"/>
      <c r="DD106" s="884"/>
      <c r="DE106" s="885"/>
    </row>
    <row r="107" spans="1:110" s="3" customFormat="1" ht="23.25" customHeight="1" x14ac:dyDescent="0.2">
      <c r="A107" s="898"/>
      <c r="B107" s="899"/>
      <c r="C107" s="899"/>
      <c r="D107" s="899"/>
      <c r="E107" s="899"/>
      <c r="F107" s="899"/>
      <c r="G107" s="899"/>
      <c r="H107" s="899"/>
      <c r="I107" s="899"/>
      <c r="J107" s="899"/>
      <c r="K107" s="899"/>
      <c r="L107" s="899"/>
      <c r="M107" s="899"/>
      <c r="N107" s="899"/>
      <c r="O107" s="899"/>
      <c r="P107" s="900"/>
      <c r="Q107" s="900"/>
      <c r="R107" s="900"/>
      <c r="S107" s="900"/>
      <c r="T107" s="900"/>
      <c r="U107" s="900"/>
      <c r="V107" s="900"/>
      <c r="W107" s="900"/>
      <c r="X107" s="900"/>
      <c r="Y107" s="900"/>
      <c r="Z107" s="900"/>
      <c r="AA107" s="900"/>
      <c r="AB107" s="900"/>
      <c r="AC107" s="900"/>
      <c r="AD107" s="901"/>
      <c r="AE107" s="901"/>
      <c r="AF107" s="901"/>
      <c r="AG107" s="902"/>
      <c r="AH107" s="902"/>
      <c r="AI107" s="902"/>
      <c r="AJ107" s="902"/>
      <c r="AK107" s="906">
        <v>0</v>
      </c>
      <c r="AL107" s="907"/>
      <c r="AM107" s="907"/>
      <c r="AN107" s="907"/>
      <c r="AO107" s="907"/>
      <c r="AP107" s="908"/>
      <c r="AQ107" s="884">
        <v>0</v>
      </c>
      <c r="AR107" s="884"/>
      <c r="AS107" s="884"/>
      <c r="AT107" s="884"/>
      <c r="AU107" s="884"/>
      <c r="AV107" s="884"/>
      <c r="AW107" s="884"/>
      <c r="AX107" s="884"/>
      <c r="AY107" s="895">
        <v>0</v>
      </c>
      <c r="AZ107" s="896"/>
      <c r="BA107" s="896"/>
      <c r="BB107" s="896"/>
      <c r="BC107" s="896"/>
      <c r="BD107" s="896"/>
      <c r="BE107" s="896"/>
      <c r="BF107" s="897"/>
      <c r="BG107" s="886">
        <v>0</v>
      </c>
      <c r="BH107" s="886"/>
      <c r="BI107" s="886"/>
      <c r="BJ107" s="886"/>
      <c r="BK107" s="886"/>
      <c r="BL107" s="886"/>
      <c r="BM107" s="886"/>
      <c r="BN107" s="886"/>
      <c r="BO107" s="895">
        <v>0</v>
      </c>
      <c r="BP107" s="896"/>
      <c r="BQ107" s="896"/>
      <c r="BR107" s="896"/>
      <c r="BS107" s="896"/>
      <c r="BT107" s="896"/>
      <c r="BU107" s="896"/>
      <c r="BV107" s="897"/>
      <c r="BW107" s="886">
        <v>0</v>
      </c>
      <c r="BX107" s="886"/>
      <c r="BY107" s="886"/>
      <c r="BZ107" s="886"/>
      <c r="CA107" s="886"/>
      <c r="CB107" s="886"/>
      <c r="CC107" s="886"/>
      <c r="CD107" s="886"/>
      <c r="CE107" s="886">
        <v>0</v>
      </c>
      <c r="CF107" s="886"/>
      <c r="CG107" s="886"/>
      <c r="CH107" s="886"/>
      <c r="CI107" s="886"/>
      <c r="CJ107" s="886"/>
      <c r="CK107" s="886"/>
      <c r="CL107" s="886"/>
      <c r="CM107" s="886"/>
      <c r="CN107" s="886">
        <v>0</v>
      </c>
      <c r="CO107" s="886"/>
      <c r="CP107" s="886"/>
      <c r="CQ107" s="886"/>
      <c r="CR107" s="886"/>
      <c r="CS107" s="886"/>
      <c r="CT107" s="886"/>
      <c r="CU107" s="886"/>
      <c r="CV107" s="884">
        <v>0</v>
      </c>
      <c r="CW107" s="884"/>
      <c r="CX107" s="884"/>
      <c r="CY107" s="884"/>
      <c r="CZ107" s="884"/>
      <c r="DA107" s="884"/>
      <c r="DB107" s="884"/>
      <c r="DC107" s="884"/>
      <c r="DD107" s="884"/>
      <c r="DE107" s="885"/>
    </row>
    <row r="108" spans="1:110" s="3" customFormat="1" ht="23.25" customHeight="1" thickBot="1" x14ac:dyDescent="0.25">
      <c r="A108" s="898"/>
      <c r="B108" s="899"/>
      <c r="C108" s="899"/>
      <c r="D108" s="899"/>
      <c r="E108" s="899"/>
      <c r="F108" s="899"/>
      <c r="G108" s="899"/>
      <c r="H108" s="899"/>
      <c r="I108" s="899"/>
      <c r="J108" s="899"/>
      <c r="K108" s="899"/>
      <c r="L108" s="899"/>
      <c r="M108" s="899"/>
      <c r="N108" s="899"/>
      <c r="O108" s="899"/>
      <c r="P108" s="900"/>
      <c r="Q108" s="900"/>
      <c r="R108" s="900"/>
      <c r="S108" s="900"/>
      <c r="T108" s="900"/>
      <c r="U108" s="900"/>
      <c r="V108" s="900"/>
      <c r="W108" s="900"/>
      <c r="X108" s="900"/>
      <c r="Y108" s="900"/>
      <c r="Z108" s="900"/>
      <c r="AA108" s="900"/>
      <c r="AB108" s="900"/>
      <c r="AC108" s="900"/>
      <c r="AD108" s="901"/>
      <c r="AE108" s="901"/>
      <c r="AF108" s="901"/>
      <c r="AG108" s="902"/>
      <c r="AH108" s="902"/>
      <c r="AI108" s="902"/>
      <c r="AJ108" s="902"/>
      <c r="AK108" s="903">
        <v>0</v>
      </c>
      <c r="AL108" s="904"/>
      <c r="AM108" s="904"/>
      <c r="AN108" s="904"/>
      <c r="AO108" s="904"/>
      <c r="AP108" s="905"/>
      <c r="AQ108" s="884">
        <f>AG108*AK108*12</f>
        <v>0</v>
      </c>
      <c r="AR108" s="884"/>
      <c r="AS108" s="884"/>
      <c r="AT108" s="884"/>
      <c r="AU108" s="884"/>
      <c r="AV108" s="884"/>
      <c r="AW108" s="884"/>
      <c r="AX108" s="884"/>
      <c r="AY108" s="895">
        <v>0</v>
      </c>
      <c r="AZ108" s="896"/>
      <c r="BA108" s="896"/>
      <c r="BB108" s="896"/>
      <c r="BC108" s="896"/>
      <c r="BD108" s="896"/>
      <c r="BE108" s="896"/>
      <c r="BF108" s="897"/>
      <c r="BG108" s="886">
        <v>0</v>
      </c>
      <c r="BH108" s="886"/>
      <c r="BI108" s="886"/>
      <c r="BJ108" s="886"/>
      <c r="BK108" s="886"/>
      <c r="BL108" s="886"/>
      <c r="BM108" s="886"/>
      <c r="BN108" s="886"/>
      <c r="BO108" s="887">
        <f>AQ108/365*50</f>
        <v>0</v>
      </c>
      <c r="BP108" s="888"/>
      <c r="BQ108" s="888"/>
      <c r="BR108" s="888"/>
      <c r="BS108" s="888"/>
      <c r="BT108" s="888"/>
      <c r="BU108" s="888"/>
      <c r="BV108" s="889"/>
      <c r="BW108" s="886">
        <v>0</v>
      </c>
      <c r="BX108" s="886"/>
      <c r="BY108" s="886"/>
      <c r="BZ108" s="886"/>
      <c r="CA108" s="886"/>
      <c r="CB108" s="886"/>
      <c r="CC108" s="886"/>
      <c r="CD108" s="886"/>
      <c r="CE108" s="886">
        <v>0</v>
      </c>
      <c r="CF108" s="886"/>
      <c r="CG108" s="886"/>
      <c r="CH108" s="886"/>
      <c r="CI108" s="886"/>
      <c r="CJ108" s="886"/>
      <c r="CK108" s="886"/>
      <c r="CL108" s="886"/>
      <c r="CM108" s="886"/>
      <c r="CN108" s="886">
        <v>0</v>
      </c>
      <c r="CO108" s="886"/>
      <c r="CP108" s="886"/>
      <c r="CQ108" s="886"/>
      <c r="CR108" s="886"/>
      <c r="CS108" s="886"/>
      <c r="CT108" s="886"/>
      <c r="CU108" s="886"/>
      <c r="CV108" s="884">
        <f>SUM(AQ108:CU108)</f>
        <v>0</v>
      </c>
      <c r="CW108" s="884"/>
      <c r="CX108" s="884"/>
      <c r="CY108" s="884"/>
      <c r="CZ108" s="884"/>
      <c r="DA108" s="884"/>
      <c r="DB108" s="884"/>
      <c r="DC108" s="884"/>
      <c r="DD108" s="884"/>
      <c r="DE108" s="885"/>
    </row>
    <row r="109" spans="1:110" s="3" customFormat="1" ht="24.95" customHeight="1" thickBot="1" x14ac:dyDescent="0.3">
      <c r="A109" s="890" t="s">
        <v>1046</v>
      </c>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2"/>
      <c r="AG109" s="893">
        <f>SUM(AG8:AJ108)</f>
        <v>0</v>
      </c>
      <c r="AH109" s="893"/>
      <c r="AI109" s="893"/>
      <c r="AJ109" s="893"/>
      <c r="AK109" s="894">
        <f>SUM(AK8:AP108)</f>
        <v>0</v>
      </c>
      <c r="AL109" s="894"/>
      <c r="AM109" s="894"/>
      <c r="AN109" s="894"/>
      <c r="AO109" s="894"/>
      <c r="AP109" s="894"/>
      <c r="AQ109" s="882">
        <f>SUM(AQ8:AX108)</f>
        <v>0</v>
      </c>
      <c r="AR109" s="882"/>
      <c r="AS109" s="882"/>
      <c r="AT109" s="882"/>
      <c r="AU109" s="882"/>
      <c r="AV109" s="882"/>
      <c r="AW109" s="882"/>
      <c r="AX109" s="882"/>
      <c r="AY109" s="882">
        <f>SUM(AY8:BF108)</f>
        <v>0</v>
      </c>
      <c r="AZ109" s="882"/>
      <c r="BA109" s="882"/>
      <c r="BB109" s="882"/>
      <c r="BC109" s="882"/>
      <c r="BD109" s="882"/>
      <c r="BE109" s="882"/>
      <c r="BF109" s="882"/>
      <c r="BG109" s="882">
        <f>SUM(BG8:BN108)</f>
        <v>0</v>
      </c>
      <c r="BH109" s="882"/>
      <c r="BI109" s="882"/>
      <c r="BJ109" s="882"/>
      <c r="BK109" s="882"/>
      <c r="BL109" s="882"/>
      <c r="BM109" s="882"/>
      <c r="BN109" s="882"/>
      <c r="BO109" s="882">
        <f>SUM(BO8:BV108)</f>
        <v>0</v>
      </c>
      <c r="BP109" s="882"/>
      <c r="BQ109" s="882"/>
      <c r="BR109" s="882"/>
      <c r="BS109" s="882"/>
      <c r="BT109" s="882"/>
      <c r="BU109" s="882"/>
      <c r="BV109" s="882"/>
      <c r="BW109" s="882">
        <f>SUM(BW8:CD108)</f>
        <v>0</v>
      </c>
      <c r="BX109" s="882"/>
      <c r="BY109" s="882"/>
      <c r="BZ109" s="882"/>
      <c r="CA109" s="882"/>
      <c r="CB109" s="882"/>
      <c r="CC109" s="882"/>
      <c r="CD109" s="882"/>
      <c r="CE109" s="882">
        <f>SUM(CE8:CM108)</f>
        <v>0</v>
      </c>
      <c r="CF109" s="882"/>
      <c r="CG109" s="882"/>
      <c r="CH109" s="882"/>
      <c r="CI109" s="882"/>
      <c r="CJ109" s="882"/>
      <c r="CK109" s="882"/>
      <c r="CL109" s="882"/>
      <c r="CM109" s="882"/>
      <c r="CN109" s="882">
        <f>SUM(CN8:CU108)</f>
        <v>0</v>
      </c>
      <c r="CO109" s="882"/>
      <c r="CP109" s="882"/>
      <c r="CQ109" s="882"/>
      <c r="CR109" s="882"/>
      <c r="CS109" s="882"/>
      <c r="CT109" s="882"/>
      <c r="CU109" s="882"/>
      <c r="CV109" s="882">
        <f>SUM(CV8:DE108)</f>
        <v>0</v>
      </c>
      <c r="CW109" s="882"/>
      <c r="CX109" s="882"/>
      <c r="CY109" s="882"/>
      <c r="CZ109" s="882"/>
      <c r="DA109" s="882"/>
      <c r="DB109" s="882"/>
      <c r="DC109" s="882"/>
      <c r="DD109" s="882"/>
      <c r="DE109" s="883"/>
      <c r="DF109" s="35"/>
    </row>
    <row r="110" spans="1:110" s="3" customFormat="1" ht="24.95" customHeight="1" x14ac:dyDescent="0.2">
      <c r="BO110" s="964"/>
      <c r="BP110" s="965"/>
      <c r="BQ110" s="965"/>
      <c r="BR110" s="965"/>
      <c r="BS110" s="965"/>
      <c r="BT110" s="965"/>
      <c r="BU110" s="965"/>
      <c r="BV110" s="965"/>
    </row>
    <row r="111" spans="1:110" s="3" customFormat="1" ht="12.75" x14ac:dyDescent="0.2"/>
    <row r="112" spans="1:110"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sheetData>
  <sheetProtection formatCells="0" formatColumns="0" formatRows="0" insertRows="0"/>
  <mergeCells count="1351">
    <mergeCell ref="CV93:DE93"/>
    <mergeCell ref="CV89:DE89"/>
    <mergeCell ref="BO110:BV110"/>
    <mergeCell ref="CE90:CM90"/>
    <mergeCell ref="CN90:CU90"/>
    <mergeCell ref="CV90:DE90"/>
    <mergeCell ref="CE91:CM91"/>
    <mergeCell ref="A107:O107"/>
    <mergeCell ref="P107:AC107"/>
    <mergeCell ref="AD107:AF107"/>
    <mergeCell ref="AG107:AJ107"/>
    <mergeCell ref="AK107:AP107"/>
    <mergeCell ref="AQ107:AX107"/>
    <mergeCell ref="CV107:DE107"/>
    <mergeCell ref="AY107:BF107"/>
    <mergeCell ref="BG107:BN107"/>
    <mergeCell ref="BO107:BV107"/>
    <mergeCell ref="BW107:CD107"/>
    <mergeCell ref="CE107:CM107"/>
    <mergeCell ref="CN107:CU107"/>
    <mergeCell ref="A90:O90"/>
    <mergeCell ref="P90:AC90"/>
    <mergeCell ref="AD90:AF90"/>
    <mergeCell ref="AG90:AJ90"/>
    <mergeCell ref="AK90:AP90"/>
    <mergeCell ref="AQ90:AX90"/>
    <mergeCell ref="A91:O91"/>
    <mergeCell ref="P91:AC91"/>
    <mergeCell ref="AD91:AF91"/>
    <mergeCell ref="AG91:AJ91"/>
    <mergeCell ref="AK91:AP91"/>
    <mergeCell ref="AQ91:AX91"/>
    <mergeCell ref="A92:O92"/>
    <mergeCell ref="P92:AC92"/>
    <mergeCell ref="AD92:AF92"/>
    <mergeCell ref="AG92:AJ92"/>
    <mergeCell ref="AK92:AP92"/>
    <mergeCell ref="AQ92:AX92"/>
    <mergeCell ref="BG91:BN91"/>
    <mergeCell ref="BO91:BV91"/>
    <mergeCell ref="BW91:CD91"/>
    <mergeCell ref="CN91:CU91"/>
    <mergeCell ref="CV91:DE91"/>
    <mergeCell ref="BG90:BN90"/>
    <mergeCell ref="BO90:BV90"/>
    <mergeCell ref="BW92:CD92"/>
    <mergeCell ref="BG5:BN6"/>
    <mergeCell ref="BW5:CD6"/>
    <mergeCell ref="AY91:BF91"/>
    <mergeCell ref="AY90:BF90"/>
    <mergeCell ref="BW90:CD90"/>
    <mergeCell ref="BW89:CD89"/>
    <mergeCell ref="BO9:BV9"/>
    <mergeCell ref="BG8:BN8"/>
    <mergeCell ref="BO8:BV8"/>
    <mergeCell ref="CE92:CM92"/>
    <mergeCell ref="CN92:CU92"/>
    <mergeCell ref="CV92:DE92"/>
    <mergeCell ref="BW8:CD8"/>
    <mergeCell ref="CE8:CM8"/>
    <mergeCell ref="AQ10:AX10"/>
    <mergeCell ref="CV8:DE8"/>
    <mergeCell ref="CN8:CU8"/>
    <mergeCell ref="AY8:BF8"/>
    <mergeCell ref="AK96:AP96"/>
    <mergeCell ref="AQ96:AX96"/>
    <mergeCell ref="A95:O95"/>
    <mergeCell ref="P95:AC95"/>
    <mergeCell ref="AD95:AF95"/>
    <mergeCell ref="AG95:AJ95"/>
    <mergeCell ref="AK95:AP95"/>
    <mergeCell ref="AQ95:AX95"/>
    <mergeCell ref="BG96:BN96"/>
    <mergeCell ref="BO96:BV96"/>
    <mergeCell ref="BW96:CD96"/>
    <mergeCell ref="CE96:CM96"/>
    <mergeCell ref="CN96:CU96"/>
    <mergeCell ref="BW95:CD95"/>
    <mergeCell ref="CE95:CM95"/>
    <mergeCell ref="CN95:CU95"/>
    <mergeCell ref="A97:O97"/>
    <mergeCell ref="P97:AC97"/>
    <mergeCell ref="AD97:AF97"/>
    <mergeCell ref="AG97:AJ97"/>
    <mergeCell ref="AK97:AP97"/>
    <mergeCell ref="AY96:BF96"/>
    <mergeCell ref="A96:O96"/>
    <mergeCell ref="P96:AC96"/>
    <mergeCell ref="AD96:AF96"/>
    <mergeCell ref="AG96:AJ96"/>
    <mergeCell ref="CE97:CM97"/>
    <mergeCell ref="AQ93:AX93"/>
    <mergeCell ref="A94:O94"/>
    <mergeCell ref="P94:AC94"/>
    <mergeCell ref="AD94:AF94"/>
    <mergeCell ref="AG94:AJ94"/>
    <mergeCell ref="AK94:AP94"/>
    <mergeCell ref="AQ94:AX94"/>
    <mergeCell ref="BW94:CD94"/>
    <mergeCell ref="CE94:CM94"/>
    <mergeCell ref="CN94:CU94"/>
    <mergeCell ref="BW93:CD93"/>
    <mergeCell ref="CE93:CM93"/>
    <mergeCell ref="CN93:CU93"/>
    <mergeCell ref="AY95:BF95"/>
    <mergeCell ref="BG95:BN95"/>
    <mergeCell ref="BO95:BV95"/>
    <mergeCell ref="AY94:BF94"/>
    <mergeCell ref="BG94:BN94"/>
    <mergeCell ref="BO94:BV94"/>
    <mergeCell ref="AY93:BF93"/>
    <mergeCell ref="BG93:BN93"/>
    <mergeCell ref="BO93:BV93"/>
    <mergeCell ref="AK93:AP93"/>
    <mergeCell ref="AY10:BF10"/>
    <mergeCell ref="BG10:BN10"/>
    <mergeCell ref="BO10:BV10"/>
    <mergeCell ref="BW10:CD10"/>
    <mergeCell ref="CE10:CM10"/>
    <mergeCell ref="AY11:BF11"/>
    <mergeCell ref="BG11:BN11"/>
    <mergeCell ref="BW4:CD4"/>
    <mergeCell ref="CE4:CM4"/>
    <mergeCell ref="AK5:AX5"/>
    <mergeCell ref="AY5:BF5"/>
    <mergeCell ref="CE5:CM6"/>
    <mergeCell ref="AK6:AP6"/>
    <mergeCell ref="AQ6:AX6"/>
    <mergeCell ref="AY6:BF6"/>
    <mergeCell ref="A1:DE1"/>
    <mergeCell ref="C2:BV2"/>
    <mergeCell ref="A4:O6"/>
    <mergeCell ref="P4:AC6"/>
    <mergeCell ref="AD4:AF6"/>
    <mergeCell ref="AG4:AJ6"/>
    <mergeCell ref="AK4:AX4"/>
    <mergeCell ref="AY4:BF4"/>
    <mergeCell ref="BG4:BN4"/>
    <mergeCell ref="BO4:BV4"/>
    <mergeCell ref="CN4:CU6"/>
    <mergeCell ref="CV4:DE6"/>
    <mergeCell ref="BO5:BV6"/>
    <mergeCell ref="CN12:CU12"/>
    <mergeCell ref="BW11:CD11"/>
    <mergeCell ref="CE11:CM11"/>
    <mergeCell ref="CN11:CU11"/>
    <mergeCell ref="CV11:DE11"/>
    <mergeCell ref="A12:O12"/>
    <mergeCell ref="P12:AC12"/>
    <mergeCell ref="CV9:DE9"/>
    <mergeCell ref="BG9:BN9"/>
    <mergeCell ref="CN10:CU10"/>
    <mergeCell ref="BW9:CD9"/>
    <mergeCell ref="AK9:AP9"/>
    <mergeCell ref="AQ9:AX9"/>
    <mergeCell ref="AK7:AP7"/>
    <mergeCell ref="AQ7:AX7"/>
    <mergeCell ref="A8:O8"/>
    <mergeCell ref="P8:AC8"/>
    <mergeCell ref="AD8:AF8"/>
    <mergeCell ref="AG8:AJ8"/>
    <mergeCell ref="AK8:AP8"/>
    <mergeCell ref="AQ8:AX8"/>
    <mergeCell ref="CE9:CM9"/>
    <mergeCell ref="CN9:CU9"/>
    <mergeCell ref="AQ12:AX12"/>
    <mergeCell ref="CV10:DE10"/>
    <mergeCell ref="A11:O11"/>
    <mergeCell ref="P11:AC11"/>
    <mergeCell ref="AD11:AF11"/>
    <mergeCell ref="AG11:AJ11"/>
    <mergeCell ref="AK11:AP11"/>
    <mergeCell ref="AQ11:AX11"/>
    <mergeCell ref="BO11:BV11"/>
    <mergeCell ref="CV13:DE13"/>
    <mergeCell ref="A14:O14"/>
    <mergeCell ref="P14:AC14"/>
    <mergeCell ref="AD14:AF14"/>
    <mergeCell ref="AG14:AJ14"/>
    <mergeCell ref="AK14:AP14"/>
    <mergeCell ref="AQ14:AX14"/>
    <mergeCell ref="A10:O10"/>
    <mergeCell ref="P10:AC10"/>
    <mergeCell ref="AD10:AF10"/>
    <mergeCell ref="AG10:AJ10"/>
    <mergeCell ref="AK10:AP10"/>
    <mergeCell ref="AY9:BF9"/>
    <mergeCell ref="A9:O9"/>
    <mergeCell ref="P9:AC9"/>
    <mergeCell ref="AD9:AF9"/>
    <mergeCell ref="AG9:AJ9"/>
    <mergeCell ref="CV12:DE12"/>
    <mergeCell ref="A13:O13"/>
    <mergeCell ref="P13:AC13"/>
    <mergeCell ref="AD13:AF13"/>
    <mergeCell ref="AG13:AJ13"/>
    <mergeCell ref="AK13:AP13"/>
    <mergeCell ref="AQ13:AX13"/>
    <mergeCell ref="AY13:BF13"/>
    <mergeCell ref="BG13:BN13"/>
    <mergeCell ref="BO13:BV13"/>
    <mergeCell ref="AY12:BF12"/>
    <mergeCell ref="BG12:BN12"/>
    <mergeCell ref="BO12:BV12"/>
    <mergeCell ref="BW12:CD12"/>
    <mergeCell ref="CE12:CM12"/>
    <mergeCell ref="BW15:CD15"/>
    <mergeCell ref="CE15:CM15"/>
    <mergeCell ref="CN15:CU15"/>
    <mergeCell ref="CV15:DE15"/>
    <mergeCell ref="A16:O16"/>
    <mergeCell ref="P16:AC16"/>
    <mergeCell ref="AD16:AF16"/>
    <mergeCell ref="AG16:AJ16"/>
    <mergeCell ref="AK16:AP16"/>
    <mergeCell ref="AQ16:AX16"/>
    <mergeCell ref="AD12:AF12"/>
    <mergeCell ref="AG12:AJ12"/>
    <mergeCell ref="AK12:AP12"/>
    <mergeCell ref="CV14:DE14"/>
    <mergeCell ref="A15:O15"/>
    <mergeCell ref="P15:AC15"/>
    <mergeCell ref="AD15:AF15"/>
    <mergeCell ref="AG15:AJ15"/>
    <mergeCell ref="AK15:AP15"/>
    <mergeCell ref="AQ15:AX15"/>
    <mergeCell ref="AY15:BF15"/>
    <mergeCell ref="BG15:BN15"/>
    <mergeCell ref="BO15:BV15"/>
    <mergeCell ref="AY14:BF14"/>
    <mergeCell ref="BG14:BN14"/>
    <mergeCell ref="BO14:BV14"/>
    <mergeCell ref="BW14:CD14"/>
    <mergeCell ref="CE14:CM14"/>
    <mergeCell ref="CN14:CU14"/>
    <mergeCell ref="BW13:CD13"/>
    <mergeCell ref="CE13:CM13"/>
    <mergeCell ref="CN13:CU13"/>
    <mergeCell ref="BW17:CD17"/>
    <mergeCell ref="CE17:CM17"/>
    <mergeCell ref="CN17:CU17"/>
    <mergeCell ref="CV17:DE17"/>
    <mergeCell ref="A18:O18"/>
    <mergeCell ref="P18:AC18"/>
    <mergeCell ref="AD18:AF18"/>
    <mergeCell ref="AG18:AJ18"/>
    <mergeCell ref="AK18:AP18"/>
    <mergeCell ref="AQ18:AX18"/>
    <mergeCell ref="CV16:DE16"/>
    <mergeCell ref="A17:O17"/>
    <mergeCell ref="P17:AC17"/>
    <mergeCell ref="AD17:AF17"/>
    <mergeCell ref="AG17:AJ17"/>
    <mergeCell ref="AK17:AP17"/>
    <mergeCell ref="AQ17:AX17"/>
    <mergeCell ref="AY17:BF17"/>
    <mergeCell ref="BG17:BN17"/>
    <mergeCell ref="BO17:BV17"/>
    <mergeCell ref="AY16:BF16"/>
    <mergeCell ref="BG16:BN16"/>
    <mergeCell ref="BO16:BV16"/>
    <mergeCell ref="BW16:CD16"/>
    <mergeCell ref="CE16:CM16"/>
    <mergeCell ref="CN16:CU16"/>
    <mergeCell ref="BW19:CD19"/>
    <mergeCell ref="CE19:CM19"/>
    <mergeCell ref="CN19:CU19"/>
    <mergeCell ref="CV19:DE19"/>
    <mergeCell ref="A20:O20"/>
    <mergeCell ref="P20:AC20"/>
    <mergeCell ref="AD20:AF20"/>
    <mergeCell ref="AG20:AJ20"/>
    <mergeCell ref="AK20:AP20"/>
    <mergeCell ref="AQ20:AX20"/>
    <mergeCell ref="CV18:DE18"/>
    <mergeCell ref="A19:O19"/>
    <mergeCell ref="P19:AC19"/>
    <mergeCell ref="AD19:AF19"/>
    <mergeCell ref="AG19:AJ19"/>
    <mergeCell ref="AK19:AP19"/>
    <mergeCell ref="AQ19:AX19"/>
    <mergeCell ref="AY19:BF19"/>
    <mergeCell ref="BG19:BN19"/>
    <mergeCell ref="BO19:BV19"/>
    <mergeCell ref="AY18:BF18"/>
    <mergeCell ref="BG18:BN18"/>
    <mergeCell ref="BO18:BV18"/>
    <mergeCell ref="BW18:CD18"/>
    <mergeCell ref="CE18:CM18"/>
    <mergeCell ref="CN18:CU18"/>
    <mergeCell ref="BW21:CD21"/>
    <mergeCell ref="CE21:CM21"/>
    <mergeCell ref="CN21:CU21"/>
    <mergeCell ref="CV21:DE21"/>
    <mergeCell ref="A22:O22"/>
    <mergeCell ref="P22:AC22"/>
    <mergeCell ref="AD22:AF22"/>
    <mergeCell ref="AG22:AJ22"/>
    <mergeCell ref="AK22:AP22"/>
    <mergeCell ref="AQ22:AX22"/>
    <mergeCell ref="CV20:DE20"/>
    <mergeCell ref="A21:O21"/>
    <mergeCell ref="P21:AC21"/>
    <mergeCell ref="AD21:AF21"/>
    <mergeCell ref="AG21:AJ21"/>
    <mergeCell ref="AK21:AP21"/>
    <mergeCell ref="AQ21:AX21"/>
    <mergeCell ref="AY21:BF21"/>
    <mergeCell ref="BG21:BN21"/>
    <mergeCell ref="BO21:BV21"/>
    <mergeCell ref="AY20:BF20"/>
    <mergeCell ref="BG20:BN20"/>
    <mergeCell ref="BO20:BV20"/>
    <mergeCell ref="BW20:CD20"/>
    <mergeCell ref="CE20:CM20"/>
    <mergeCell ref="CN20:CU20"/>
    <mergeCell ref="BW23:CD23"/>
    <mergeCell ref="CE23:CM23"/>
    <mergeCell ref="CN23:CU23"/>
    <mergeCell ref="CV23:DE23"/>
    <mergeCell ref="A24:O24"/>
    <mergeCell ref="P24:AC24"/>
    <mergeCell ref="AD24:AF24"/>
    <mergeCell ref="AG24:AJ24"/>
    <mergeCell ref="AK24:AP24"/>
    <mergeCell ref="AQ24:AX24"/>
    <mergeCell ref="CV22:DE22"/>
    <mergeCell ref="A23:O23"/>
    <mergeCell ref="P23:AC23"/>
    <mergeCell ref="AD23:AF23"/>
    <mergeCell ref="AG23:AJ23"/>
    <mergeCell ref="AK23:AP23"/>
    <mergeCell ref="AQ23:AX23"/>
    <mergeCell ref="AY23:BF23"/>
    <mergeCell ref="BG23:BN23"/>
    <mergeCell ref="BO23:BV23"/>
    <mergeCell ref="AY22:BF22"/>
    <mergeCell ref="BG22:BN22"/>
    <mergeCell ref="BO22:BV22"/>
    <mergeCell ref="BW22:CD22"/>
    <mergeCell ref="CE22:CM22"/>
    <mergeCell ref="CN22:CU22"/>
    <mergeCell ref="BW25:CD25"/>
    <mergeCell ref="CE25:CM25"/>
    <mergeCell ref="CN25:CU25"/>
    <mergeCell ref="CV25:DE25"/>
    <mergeCell ref="A26:O26"/>
    <mergeCell ref="P26:AC26"/>
    <mergeCell ref="AD26:AF26"/>
    <mergeCell ref="AG26:AJ26"/>
    <mergeCell ref="AK26:AP26"/>
    <mergeCell ref="AQ26:AX26"/>
    <mergeCell ref="CV24:DE24"/>
    <mergeCell ref="A25:O25"/>
    <mergeCell ref="P25:AC25"/>
    <mergeCell ref="AD25:AF25"/>
    <mergeCell ref="AG25:AJ25"/>
    <mergeCell ref="AK25:AP25"/>
    <mergeCell ref="AQ25:AX25"/>
    <mergeCell ref="AY25:BF25"/>
    <mergeCell ref="BG25:BN25"/>
    <mergeCell ref="BO25:BV25"/>
    <mergeCell ref="AY24:BF24"/>
    <mergeCell ref="BG24:BN24"/>
    <mergeCell ref="BO24:BV24"/>
    <mergeCell ref="BW24:CD24"/>
    <mergeCell ref="CE24:CM24"/>
    <mergeCell ref="CN24:CU24"/>
    <mergeCell ref="BW27:CD27"/>
    <mergeCell ref="CE27:CM27"/>
    <mergeCell ref="CN27:CU27"/>
    <mergeCell ref="CV27:DE27"/>
    <mergeCell ref="A28:O28"/>
    <mergeCell ref="P28:AC28"/>
    <mergeCell ref="AD28:AF28"/>
    <mergeCell ref="AG28:AJ28"/>
    <mergeCell ref="AK28:AP28"/>
    <mergeCell ref="AQ28:AX28"/>
    <mergeCell ref="CV26:DE26"/>
    <mergeCell ref="A27:O27"/>
    <mergeCell ref="P27:AC27"/>
    <mergeCell ref="AD27:AF27"/>
    <mergeCell ref="AG27:AJ27"/>
    <mergeCell ref="AK27:AP27"/>
    <mergeCell ref="AQ27:AX27"/>
    <mergeCell ref="AY27:BF27"/>
    <mergeCell ref="BG27:BN27"/>
    <mergeCell ref="BO27:BV27"/>
    <mergeCell ref="AY26:BF26"/>
    <mergeCell ref="BG26:BN26"/>
    <mergeCell ref="BO26:BV26"/>
    <mergeCell ref="BW26:CD26"/>
    <mergeCell ref="CE26:CM26"/>
    <mergeCell ref="CN26:CU26"/>
    <mergeCell ref="BW29:CD29"/>
    <mergeCell ref="CE29:CM29"/>
    <mergeCell ref="CN29:CU29"/>
    <mergeCell ref="CV29:DE29"/>
    <mergeCell ref="A30:O30"/>
    <mergeCell ref="P30:AC30"/>
    <mergeCell ref="AD30:AF30"/>
    <mergeCell ref="AG30:AJ30"/>
    <mergeCell ref="AK30:AP30"/>
    <mergeCell ref="AQ30:AX30"/>
    <mergeCell ref="CV28:DE28"/>
    <mergeCell ref="A29:O29"/>
    <mergeCell ref="P29:AC29"/>
    <mergeCell ref="AD29:AF29"/>
    <mergeCell ref="AG29:AJ29"/>
    <mergeCell ref="AK29:AP29"/>
    <mergeCell ref="AQ29:AX29"/>
    <mergeCell ref="AY29:BF29"/>
    <mergeCell ref="BG29:BN29"/>
    <mergeCell ref="BO29:BV29"/>
    <mergeCell ref="AY28:BF28"/>
    <mergeCell ref="BG28:BN28"/>
    <mergeCell ref="BO28:BV28"/>
    <mergeCell ref="BW28:CD28"/>
    <mergeCell ref="CE28:CM28"/>
    <mergeCell ref="CN28:CU28"/>
    <mergeCell ref="BW31:CD31"/>
    <mergeCell ref="CE31:CM31"/>
    <mergeCell ref="CN31:CU31"/>
    <mergeCell ref="CV31:DE31"/>
    <mergeCell ref="A32:O32"/>
    <mergeCell ref="P32:AC32"/>
    <mergeCell ref="AD32:AF32"/>
    <mergeCell ref="AG32:AJ32"/>
    <mergeCell ref="AK32:AP32"/>
    <mergeCell ref="AQ32:AX32"/>
    <mergeCell ref="CV30:DE30"/>
    <mergeCell ref="A31:O31"/>
    <mergeCell ref="P31:AC31"/>
    <mergeCell ref="AD31:AF31"/>
    <mergeCell ref="AG31:AJ31"/>
    <mergeCell ref="AK31:AP31"/>
    <mergeCell ref="AQ31:AX31"/>
    <mergeCell ref="AY31:BF31"/>
    <mergeCell ref="BG31:BN31"/>
    <mergeCell ref="BO31:BV31"/>
    <mergeCell ref="AY30:BF30"/>
    <mergeCell ref="BG30:BN30"/>
    <mergeCell ref="BO30:BV30"/>
    <mergeCell ref="BW30:CD30"/>
    <mergeCell ref="CE30:CM30"/>
    <mergeCell ref="CN30:CU30"/>
    <mergeCell ref="BW33:CD33"/>
    <mergeCell ref="CE33:CM33"/>
    <mergeCell ref="CN33:CU33"/>
    <mergeCell ref="CV33:DE33"/>
    <mergeCell ref="A34:O34"/>
    <mergeCell ref="P34:AC34"/>
    <mergeCell ref="AD34:AF34"/>
    <mergeCell ref="AG34:AJ34"/>
    <mergeCell ref="AK34:AP34"/>
    <mergeCell ref="AQ34:AX34"/>
    <mergeCell ref="CV32:DE32"/>
    <mergeCell ref="A33:O33"/>
    <mergeCell ref="P33:AC33"/>
    <mergeCell ref="AD33:AF33"/>
    <mergeCell ref="AG33:AJ33"/>
    <mergeCell ref="AK33:AP33"/>
    <mergeCell ref="AQ33:AX33"/>
    <mergeCell ref="AY33:BF33"/>
    <mergeCell ref="BG33:BN33"/>
    <mergeCell ref="BO33:BV33"/>
    <mergeCell ref="AY32:BF32"/>
    <mergeCell ref="BG32:BN32"/>
    <mergeCell ref="BO32:BV32"/>
    <mergeCell ref="BW32:CD32"/>
    <mergeCell ref="CE32:CM32"/>
    <mergeCell ref="CN32:CU32"/>
    <mergeCell ref="BW35:CD35"/>
    <mergeCell ref="CE35:CM35"/>
    <mergeCell ref="CN35:CU35"/>
    <mergeCell ref="CV35:DE35"/>
    <mergeCell ref="A36:O36"/>
    <mergeCell ref="P36:AC36"/>
    <mergeCell ref="AD36:AF36"/>
    <mergeCell ref="AG36:AJ36"/>
    <mergeCell ref="AK36:AP36"/>
    <mergeCell ref="AQ36:AX36"/>
    <mergeCell ref="CV34:DE34"/>
    <mergeCell ref="A35:O35"/>
    <mergeCell ref="P35:AC35"/>
    <mergeCell ref="AD35:AF35"/>
    <mergeCell ref="AG35:AJ35"/>
    <mergeCell ref="AK35:AP35"/>
    <mergeCell ref="AQ35:AX35"/>
    <mergeCell ref="AY35:BF35"/>
    <mergeCell ref="BG35:BN35"/>
    <mergeCell ref="BO35:BV35"/>
    <mergeCell ref="AY34:BF34"/>
    <mergeCell ref="BG34:BN34"/>
    <mergeCell ref="BO34:BV34"/>
    <mergeCell ref="BW34:CD34"/>
    <mergeCell ref="CE34:CM34"/>
    <mergeCell ref="CN34:CU34"/>
    <mergeCell ref="BW37:CD37"/>
    <mergeCell ref="CE37:CM37"/>
    <mergeCell ref="CN37:CU37"/>
    <mergeCell ref="CV37:DE37"/>
    <mergeCell ref="A38:O38"/>
    <mergeCell ref="P38:AC38"/>
    <mergeCell ref="AD38:AF38"/>
    <mergeCell ref="AG38:AJ38"/>
    <mergeCell ref="AK38:AP38"/>
    <mergeCell ref="AQ38:AX38"/>
    <mergeCell ref="CV36:DE36"/>
    <mergeCell ref="A37:O37"/>
    <mergeCell ref="P37:AC37"/>
    <mergeCell ref="AD37:AF37"/>
    <mergeCell ref="AG37:AJ37"/>
    <mergeCell ref="AK37:AP37"/>
    <mergeCell ref="AQ37:AX37"/>
    <mergeCell ref="AY37:BF37"/>
    <mergeCell ref="BG37:BN37"/>
    <mergeCell ref="BO37:BV37"/>
    <mergeCell ref="AY36:BF36"/>
    <mergeCell ref="BG36:BN36"/>
    <mergeCell ref="BO36:BV36"/>
    <mergeCell ref="BW36:CD36"/>
    <mergeCell ref="CE36:CM36"/>
    <mergeCell ref="CN36:CU36"/>
    <mergeCell ref="BW39:CD39"/>
    <mergeCell ref="CE39:CM39"/>
    <mergeCell ref="CN39:CU39"/>
    <mergeCell ref="CV39:DE39"/>
    <mergeCell ref="A40:O40"/>
    <mergeCell ref="P40:AC40"/>
    <mergeCell ref="AD40:AF40"/>
    <mergeCell ref="AG40:AJ40"/>
    <mergeCell ref="AK40:AP40"/>
    <mergeCell ref="AQ40:AX40"/>
    <mergeCell ref="CV38:DE38"/>
    <mergeCell ref="A39:O39"/>
    <mergeCell ref="P39:AC39"/>
    <mergeCell ref="AD39:AF39"/>
    <mergeCell ref="AG39:AJ39"/>
    <mergeCell ref="AK39:AP39"/>
    <mergeCell ref="AQ39:AX39"/>
    <mergeCell ref="AY39:BF39"/>
    <mergeCell ref="BG39:BN39"/>
    <mergeCell ref="BO39:BV39"/>
    <mergeCell ref="AY38:BF38"/>
    <mergeCell ref="BG38:BN38"/>
    <mergeCell ref="BO38:BV38"/>
    <mergeCell ref="BW38:CD38"/>
    <mergeCell ref="CE38:CM38"/>
    <mergeCell ref="CN38:CU38"/>
    <mergeCell ref="BW41:CD41"/>
    <mergeCell ref="CE41:CM41"/>
    <mergeCell ref="CN41:CU41"/>
    <mergeCell ref="CV41:DE41"/>
    <mergeCell ref="A42:O42"/>
    <mergeCell ref="P42:AC42"/>
    <mergeCell ref="AD42:AF42"/>
    <mergeCell ref="AG42:AJ42"/>
    <mergeCell ref="AK42:AP42"/>
    <mergeCell ref="AQ42:AX42"/>
    <mergeCell ref="CV40:DE40"/>
    <mergeCell ref="A41:O41"/>
    <mergeCell ref="P41:AC41"/>
    <mergeCell ref="AD41:AF41"/>
    <mergeCell ref="AG41:AJ41"/>
    <mergeCell ref="AK41:AP41"/>
    <mergeCell ref="AQ41:AX41"/>
    <mergeCell ref="AY41:BF41"/>
    <mergeCell ref="BG41:BN41"/>
    <mergeCell ref="BO41:BV41"/>
    <mergeCell ref="AY40:BF40"/>
    <mergeCell ref="BG40:BN40"/>
    <mergeCell ref="BO40:BV40"/>
    <mergeCell ref="BW40:CD40"/>
    <mergeCell ref="CE40:CM40"/>
    <mergeCell ref="CN40:CU40"/>
    <mergeCell ref="BW43:CD43"/>
    <mergeCell ref="CE43:CM43"/>
    <mergeCell ref="CN43:CU43"/>
    <mergeCell ref="CV43:DE43"/>
    <mergeCell ref="A44:O44"/>
    <mergeCell ref="P44:AC44"/>
    <mergeCell ref="AD44:AF44"/>
    <mergeCell ref="AG44:AJ44"/>
    <mergeCell ref="AK44:AP44"/>
    <mergeCell ref="AQ44:AX44"/>
    <mergeCell ref="CV42:DE42"/>
    <mergeCell ref="A43:O43"/>
    <mergeCell ref="P43:AC43"/>
    <mergeCell ref="AD43:AF43"/>
    <mergeCell ref="AG43:AJ43"/>
    <mergeCell ref="AK43:AP43"/>
    <mergeCell ref="AQ43:AX43"/>
    <mergeCell ref="AY43:BF43"/>
    <mergeCell ref="BG43:BN43"/>
    <mergeCell ref="BO43:BV43"/>
    <mergeCell ref="AY42:BF42"/>
    <mergeCell ref="BG42:BN42"/>
    <mergeCell ref="BO42:BV42"/>
    <mergeCell ref="BW42:CD42"/>
    <mergeCell ref="CE42:CM42"/>
    <mergeCell ref="CN42:CU42"/>
    <mergeCell ref="BW45:CD45"/>
    <mergeCell ref="CE45:CM45"/>
    <mergeCell ref="CN45:CU45"/>
    <mergeCell ref="CV45:DE45"/>
    <mergeCell ref="A46:O46"/>
    <mergeCell ref="P46:AC46"/>
    <mergeCell ref="AD46:AF46"/>
    <mergeCell ref="AG46:AJ46"/>
    <mergeCell ref="AK46:AP46"/>
    <mergeCell ref="AQ46:AX46"/>
    <mergeCell ref="CV44:DE44"/>
    <mergeCell ref="A45:O45"/>
    <mergeCell ref="P45:AC45"/>
    <mergeCell ref="AD45:AF45"/>
    <mergeCell ref="AG45:AJ45"/>
    <mergeCell ref="AK45:AP45"/>
    <mergeCell ref="AQ45:AX45"/>
    <mergeCell ref="AY45:BF45"/>
    <mergeCell ref="BG45:BN45"/>
    <mergeCell ref="BO45:BV45"/>
    <mergeCell ref="AY44:BF44"/>
    <mergeCell ref="BG44:BN44"/>
    <mergeCell ref="BO44:BV44"/>
    <mergeCell ref="BW44:CD44"/>
    <mergeCell ref="CE44:CM44"/>
    <mergeCell ref="CN44:CU44"/>
    <mergeCell ref="BW47:CD47"/>
    <mergeCell ref="CE47:CM47"/>
    <mergeCell ref="CN47:CU47"/>
    <mergeCell ref="CV47:DE47"/>
    <mergeCell ref="A48:O48"/>
    <mergeCell ref="P48:AC48"/>
    <mergeCell ref="AD48:AF48"/>
    <mergeCell ref="AG48:AJ48"/>
    <mergeCell ref="AK48:AP48"/>
    <mergeCell ref="AQ48:AX48"/>
    <mergeCell ref="CV46:DE46"/>
    <mergeCell ref="A47:O47"/>
    <mergeCell ref="P47:AC47"/>
    <mergeCell ref="AD47:AF47"/>
    <mergeCell ref="AG47:AJ47"/>
    <mergeCell ref="AK47:AP47"/>
    <mergeCell ref="AQ47:AX47"/>
    <mergeCell ref="AY47:BF47"/>
    <mergeCell ref="BG47:BN47"/>
    <mergeCell ref="BO47:BV47"/>
    <mergeCell ref="AY46:BF46"/>
    <mergeCell ref="BG46:BN46"/>
    <mergeCell ref="BO46:BV46"/>
    <mergeCell ref="BW46:CD46"/>
    <mergeCell ref="CE46:CM46"/>
    <mergeCell ref="CN46:CU46"/>
    <mergeCell ref="BW49:CD49"/>
    <mergeCell ref="CE49:CM49"/>
    <mergeCell ref="CN49:CU49"/>
    <mergeCell ref="CV49:DE49"/>
    <mergeCell ref="A50:O50"/>
    <mergeCell ref="P50:AC50"/>
    <mergeCell ref="AD50:AF50"/>
    <mergeCell ref="AG50:AJ50"/>
    <mergeCell ref="AK50:AP50"/>
    <mergeCell ref="AQ50:AX50"/>
    <mergeCell ref="CV48:DE48"/>
    <mergeCell ref="A49:O49"/>
    <mergeCell ref="P49:AC49"/>
    <mergeCell ref="AD49:AF49"/>
    <mergeCell ref="AG49:AJ49"/>
    <mergeCell ref="AK49:AP49"/>
    <mergeCell ref="AQ49:AX49"/>
    <mergeCell ref="AY49:BF49"/>
    <mergeCell ref="BG49:BN49"/>
    <mergeCell ref="BO49:BV49"/>
    <mergeCell ref="AY48:BF48"/>
    <mergeCell ref="BG48:BN48"/>
    <mergeCell ref="BO48:BV48"/>
    <mergeCell ref="BW48:CD48"/>
    <mergeCell ref="CE48:CM48"/>
    <mergeCell ref="CN48:CU48"/>
    <mergeCell ref="BW51:CD51"/>
    <mergeCell ref="CE51:CM51"/>
    <mergeCell ref="CN51:CU51"/>
    <mergeCell ref="CV51:DE51"/>
    <mergeCell ref="A52:O52"/>
    <mergeCell ref="P52:AC52"/>
    <mergeCell ref="AD52:AF52"/>
    <mergeCell ref="AG52:AJ52"/>
    <mergeCell ref="AK52:AP52"/>
    <mergeCell ref="AQ52:AX52"/>
    <mergeCell ref="CV50:DE50"/>
    <mergeCell ref="A51:O51"/>
    <mergeCell ref="P51:AC51"/>
    <mergeCell ref="AD51:AF51"/>
    <mergeCell ref="AG51:AJ51"/>
    <mergeCell ref="AK51:AP51"/>
    <mergeCell ref="AQ51:AX51"/>
    <mergeCell ref="AY51:BF51"/>
    <mergeCell ref="BG51:BN51"/>
    <mergeCell ref="BO51:BV51"/>
    <mergeCell ref="AY50:BF50"/>
    <mergeCell ref="BG50:BN50"/>
    <mergeCell ref="BO50:BV50"/>
    <mergeCell ref="BW50:CD50"/>
    <mergeCell ref="CE50:CM50"/>
    <mergeCell ref="CN50:CU50"/>
    <mergeCell ref="BW53:CD53"/>
    <mergeCell ref="CE53:CM53"/>
    <mergeCell ref="CN53:CU53"/>
    <mergeCell ref="CV53:DE53"/>
    <mergeCell ref="A54:O54"/>
    <mergeCell ref="P54:AC54"/>
    <mergeCell ref="AD54:AF54"/>
    <mergeCell ref="AG54:AJ54"/>
    <mergeCell ref="AK54:AP54"/>
    <mergeCell ref="AQ54:AX54"/>
    <mergeCell ref="CV52:DE52"/>
    <mergeCell ref="A53:O53"/>
    <mergeCell ref="P53:AC53"/>
    <mergeCell ref="AD53:AF53"/>
    <mergeCell ref="AG53:AJ53"/>
    <mergeCell ref="AK53:AP53"/>
    <mergeCell ref="AQ53:AX53"/>
    <mergeCell ref="AY53:BF53"/>
    <mergeCell ref="BG53:BN53"/>
    <mergeCell ref="BO53:BV53"/>
    <mergeCell ref="AY52:BF52"/>
    <mergeCell ref="BG52:BN52"/>
    <mergeCell ref="BO52:BV52"/>
    <mergeCell ref="BW52:CD52"/>
    <mergeCell ref="CE52:CM52"/>
    <mergeCell ref="CN52:CU52"/>
    <mergeCell ref="BW55:CD55"/>
    <mergeCell ref="CE55:CM55"/>
    <mergeCell ref="CN55:CU55"/>
    <mergeCell ref="CV55:DE55"/>
    <mergeCell ref="A56:O56"/>
    <mergeCell ref="P56:AC56"/>
    <mergeCell ref="AD56:AF56"/>
    <mergeCell ref="AG56:AJ56"/>
    <mergeCell ref="AK56:AP56"/>
    <mergeCell ref="AQ56:AX56"/>
    <mergeCell ref="CV54:DE54"/>
    <mergeCell ref="A55:O55"/>
    <mergeCell ref="P55:AC55"/>
    <mergeCell ref="AD55:AF55"/>
    <mergeCell ref="AG55:AJ55"/>
    <mergeCell ref="AK55:AP55"/>
    <mergeCell ref="AQ55:AX55"/>
    <mergeCell ref="AY55:BF55"/>
    <mergeCell ref="BG55:BN55"/>
    <mergeCell ref="BO55:BV55"/>
    <mergeCell ref="AY54:BF54"/>
    <mergeCell ref="BG54:BN54"/>
    <mergeCell ref="BO54:BV54"/>
    <mergeCell ref="BW54:CD54"/>
    <mergeCell ref="CE54:CM54"/>
    <mergeCell ref="CN54:CU54"/>
    <mergeCell ref="BW57:CD57"/>
    <mergeCell ref="CE57:CM57"/>
    <mergeCell ref="CN57:CU57"/>
    <mergeCell ref="CV57:DE57"/>
    <mergeCell ref="A58:O58"/>
    <mergeCell ref="P58:AC58"/>
    <mergeCell ref="AD58:AF58"/>
    <mergeCell ref="AG58:AJ58"/>
    <mergeCell ref="AK58:AP58"/>
    <mergeCell ref="AQ58:AX58"/>
    <mergeCell ref="CV56:DE56"/>
    <mergeCell ref="A57:O57"/>
    <mergeCell ref="P57:AC57"/>
    <mergeCell ref="AD57:AF57"/>
    <mergeCell ref="AG57:AJ57"/>
    <mergeCell ref="AK57:AP57"/>
    <mergeCell ref="AQ57:AX57"/>
    <mergeCell ref="AY57:BF57"/>
    <mergeCell ref="BG57:BN57"/>
    <mergeCell ref="BO57:BV57"/>
    <mergeCell ref="AY56:BF56"/>
    <mergeCell ref="BG56:BN56"/>
    <mergeCell ref="BO56:BV56"/>
    <mergeCell ref="BW56:CD56"/>
    <mergeCell ref="CE56:CM56"/>
    <mergeCell ref="CN56:CU56"/>
    <mergeCell ref="BW59:CD59"/>
    <mergeCell ref="CE59:CM59"/>
    <mergeCell ref="CN59:CU59"/>
    <mergeCell ref="CV59:DE59"/>
    <mergeCell ref="A60:O60"/>
    <mergeCell ref="P60:AC60"/>
    <mergeCell ref="AD60:AF60"/>
    <mergeCell ref="AG60:AJ60"/>
    <mergeCell ref="AK60:AP60"/>
    <mergeCell ref="AQ60:AX60"/>
    <mergeCell ref="CV58:DE58"/>
    <mergeCell ref="A59:O59"/>
    <mergeCell ref="P59:AC59"/>
    <mergeCell ref="AD59:AF59"/>
    <mergeCell ref="AG59:AJ59"/>
    <mergeCell ref="AK59:AP59"/>
    <mergeCell ref="AQ59:AX59"/>
    <mergeCell ref="AY59:BF59"/>
    <mergeCell ref="BG59:BN59"/>
    <mergeCell ref="BO59:BV59"/>
    <mergeCell ref="AY58:BF58"/>
    <mergeCell ref="BG58:BN58"/>
    <mergeCell ref="BO58:BV58"/>
    <mergeCell ref="BW58:CD58"/>
    <mergeCell ref="CE58:CM58"/>
    <mergeCell ref="CN58:CU58"/>
    <mergeCell ref="BW61:CD61"/>
    <mergeCell ref="CE61:CM61"/>
    <mergeCell ref="CN61:CU61"/>
    <mergeCell ref="CV61:DE61"/>
    <mergeCell ref="A62:O62"/>
    <mergeCell ref="P62:AC62"/>
    <mergeCell ref="AD62:AF62"/>
    <mergeCell ref="AG62:AJ62"/>
    <mergeCell ref="AK62:AP62"/>
    <mergeCell ref="AQ62:AX62"/>
    <mergeCell ref="CV60:DE60"/>
    <mergeCell ref="A61:O61"/>
    <mergeCell ref="P61:AC61"/>
    <mergeCell ref="AD61:AF61"/>
    <mergeCell ref="AG61:AJ61"/>
    <mergeCell ref="AK61:AP61"/>
    <mergeCell ref="AQ61:AX61"/>
    <mergeCell ref="AY61:BF61"/>
    <mergeCell ref="BG61:BN61"/>
    <mergeCell ref="BO61:BV61"/>
    <mergeCell ref="AY60:BF60"/>
    <mergeCell ref="BG60:BN60"/>
    <mergeCell ref="BO60:BV60"/>
    <mergeCell ref="BW60:CD60"/>
    <mergeCell ref="CE60:CM60"/>
    <mergeCell ref="CN60:CU60"/>
    <mergeCell ref="BW63:CD63"/>
    <mergeCell ref="CE63:CM63"/>
    <mergeCell ref="CN63:CU63"/>
    <mergeCell ref="CV63:DE63"/>
    <mergeCell ref="A64:O64"/>
    <mergeCell ref="P64:AC64"/>
    <mergeCell ref="AD64:AF64"/>
    <mergeCell ref="AG64:AJ64"/>
    <mergeCell ref="AK64:AP64"/>
    <mergeCell ref="AQ64:AX64"/>
    <mergeCell ref="CV62:DE62"/>
    <mergeCell ref="A63:O63"/>
    <mergeCell ref="P63:AC63"/>
    <mergeCell ref="AD63:AF63"/>
    <mergeCell ref="AG63:AJ63"/>
    <mergeCell ref="AK63:AP63"/>
    <mergeCell ref="AQ63:AX63"/>
    <mergeCell ref="AY63:BF63"/>
    <mergeCell ref="BG63:BN63"/>
    <mergeCell ref="BO63:BV63"/>
    <mergeCell ref="AY62:BF62"/>
    <mergeCell ref="BG62:BN62"/>
    <mergeCell ref="BO62:BV62"/>
    <mergeCell ref="BW62:CD62"/>
    <mergeCell ref="CE62:CM62"/>
    <mergeCell ref="CN62:CU62"/>
    <mergeCell ref="BW65:CD65"/>
    <mergeCell ref="CE65:CM65"/>
    <mergeCell ref="CN65:CU65"/>
    <mergeCell ref="CV65:DE65"/>
    <mergeCell ref="A66:O66"/>
    <mergeCell ref="P66:AC66"/>
    <mergeCell ref="AD66:AF66"/>
    <mergeCell ref="AG66:AJ66"/>
    <mergeCell ref="AK66:AP66"/>
    <mergeCell ref="AQ66:AX66"/>
    <mergeCell ref="CV64:DE64"/>
    <mergeCell ref="A65:O65"/>
    <mergeCell ref="P65:AC65"/>
    <mergeCell ref="AD65:AF65"/>
    <mergeCell ref="AG65:AJ65"/>
    <mergeCell ref="AK65:AP65"/>
    <mergeCell ref="AQ65:AX65"/>
    <mergeCell ref="AY65:BF65"/>
    <mergeCell ref="BG65:BN65"/>
    <mergeCell ref="BO65:BV65"/>
    <mergeCell ref="AY64:BF64"/>
    <mergeCell ref="BG64:BN64"/>
    <mergeCell ref="BO64:BV64"/>
    <mergeCell ref="BW64:CD64"/>
    <mergeCell ref="CE64:CM64"/>
    <mergeCell ref="CN64:CU64"/>
    <mergeCell ref="BW67:CD67"/>
    <mergeCell ref="CE67:CM67"/>
    <mergeCell ref="CN67:CU67"/>
    <mergeCell ref="CV67:DE67"/>
    <mergeCell ref="A68:O68"/>
    <mergeCell ref="P68:AC68"/>
    <mergeCell ref="AD68:AF68"/>
    <mergeCell ref="AG68:AJ68"/>
    <mergeCell ref="AK68:AP68"/>
    <mergeCell ref="AQ68:AX68"/>
    <mergeCell ref="BO69:BV69"/>
    <mergeCell ref="BW69:CD69"/>
    <mergeCell ref="CE69:CM69"/>
    <mergeCell ref="CN69:CU69"/>
    <mergeCell ref="CV69:DE69"/>
    <mergeCell ref="CV66:DE66"/>
    <mergeCell ref="A67:O67"/>
    <mergeCell ref="P67:AC67"/>
    <mergeCell ref="AD67:AF67"/>
    <mergeCell ref="AG67:AJ67"/>
    <mergeCell ref="AK67:AP67"/>
    <mergeCell ref="AQ67:AX67"/>
    <mergeCell ref="AY67:BF67"/>
    <mergeCell ref="BG67:BN67"/>
    <mergeCell ref="BO67:BV67"/>
    <mergeCell ref="AY66:BF66"/>
    <mergeCell ref="BG66:BN66"/>
    <mergeCell ref="BO66:BV66"/>
    <mergeCell ref="BW66:CD66"/>
    <mergeCell ref="CE66:CM66"/>
    <mergeCell ref="CN66:CU66"/>
    <mergeCell ref="CV68:DE68"/>
    <mergeCell ref="BG68:BN68"/>
    <mergeCell ref="BO68:BV68"/>
    <mergeCell ref="BW68:CD68"/>
    <mergeCell ref="CE68:CM68"/>
    <mergeCell ref="BO71:BV71"/>
    <mergeCell ref="BW71:CD71"/>
    <mergeCell ref="CE71:CM71"/>
    <mergeCell ref="CN71:CU71"/>
    <mergeCell ref="CV71:DE71"/>
    <mergeCell ref="BG71:BN71"/>
    <mergeCell ref="DI68:DQ68"/>
    <mergeCell ref="A69:O69"/>
    <mergeCell ref="P69:AC69"/>
    <mergeCell ref="AD69:AF69"/>
    <mergeCell ref="AG69:AJ69"/>
    <mergeCell ref="AK69:AP69"/>
    <mergeCell ref="AQ69:AX69"/>
    <mergeCell ref="AY69:BF69"/>
    <mergeCell ref="BG69:BN69"/>
    <mergeCell ref="AY68:BF68"/>
    <mergeCell ref="CN68:CU68"/>
    <mergeCell ref="AQ70:AX70"/>
    <mergeCell ref="AY70:BF70"/>
    <mergeCell ref="BG70:BN70"/>
    <mergeCell ref="A71:O71"/>
    <mergeCell ref="P71:AC71"/>
    <mergeCell ref="AD71:AF71"/>
    <mergeCell ref="AG71:AJ71"/>
    <mergeCell ref="AK71:AP71"/>
    <mergeCell ref="AQ71:AX71"/>
    <mergeCell ref="AY71:BF71"/>
    <mergeCell ref="CE70:CM70"/>
    <mergeCell ref="CV70:DE70"/>
    <mergeCell ref="CN70:CU70"/>
    <mergeCell ref="BO70:BV70"/>
    <mergeCell ref="BW70:CD70"/>
    <mergeCell ref="A70:O70"/>
    <mergeCell ref="P70:AC70"/>
    <mergeCell ref="AD70:AF70"/>
    <mergeCell ref="AG70:AJ70"/>
    <mergeCell ref="AK70:AP70"/>
    <mergeCell ref="CN73:CU73"/>
    <mergeCell ref="CV73:DE73"/>
    <mergeCell ref="CV74:DE74"/>
    <mergeCell ref="CN74:CU74"/>
    <mergeCell ref="BO74:BV74"/>
    <mergeCell ref="BW74:CD74"/>
    <mergeCell ref="AY73:BF73"/>
    <mergeCell ref="BG73:BN73"/>
    <mergeCell ref="AQ72:AX72"/>
    <mergeCell ref="A74:O74"/>
    <mergeCell ref="P74:AC74"/>
    <mergeCell ref="AD74:AF74"/>
    <mergeCell ref="AG74:AJ74"/>
    <mergeCell ref="AK74:AP74"/>
    <mergeCell ref="AY72:BF72"/>
    <mergeCell ref="BG72:BN72"/>
    <mergeCell ref="A73:O73"/>
    <mergeCell ref="P73:AC73"/>
    <mergeCell ref="AD73:AF73"/>
    <mergeCell ref="AG73:AJ73"/>
    <mergeCell ref="AK73:AP73"/>
    <mergeCell ref="AQ73:AX73"/>
    <mergeCell ref="CE72:CM72"/>
    <mergeCell ref="AY74:BF74"/>
    <mergeCell ref="BG74:BN74"/>
    <mergeCell ref="A75:O75"/>
    <mergeCell ref="P75:AC75"/>
    <mergeCell ref="AD75:AF75"/>
    <mergeCell ref="AG75:AJ75"/>
    <mergeCell ref="AK75:AP75"/>
    <mergeCell ref="AQ75:AX75"/>
    <mergeCell ref="CE74:CM74"/>
    <mergeCell ref="BO77:BV77"/>
    <mergeCell ref="BW77:CD77"/>
    <mergeCell ref="CE77:CM77"/>
    <mergeCell ref="CV72:DE72"/>
    <mergeCell ref="CN72:CU72"/>
    <mergeCell ref="BO72:BV72"/>
    <mergeCell ref="BW72:CD72"/>
    <mergeCell ref="A72:O72"/>
    <mergeCell ref="P72:AC72"/>
    <mergeCell ref="AD72:AF72"/>
    <mergeCell ref="AG72:AJ72"/>
    <mergeCell ref="AK72:AP72"/>
    <mergeCell ref="BO75:BV75"/>
    <mergeCell ref="BW75:CD75"/>
    <mergeCell ref="CE75:CM75"/>
    <mergeCell ref="CN75:CU75"/>
    <mergeCell ref="CV75:DE75"/>
    <mergeCell ref="BO73:BV73"/>
    <mergeCell ref="BW73:CD73"/>
    <mergeCell ref="CE73:CM73"/>
    <mergeCell ref="AY75:BF75"/>
    <mergeCell ref="BG75:BN75"/>
    <mergeCell ref="AQ74:AX74"/>
    <mergeCell ref="CN77:CU77"/>
    <mergeCell ref="CV77:DE77"/>
    <mergeCell ref="CV78:DE78"/>
    <mergeCell ref="CN78:CU78"/>
    <mergeCell ref="BO78:BV78"/>
    <mergeCell ref="BW78:CD78"/>
    <mergeCell ref="AY77:BF77"/>
    <mergeCell ref="BG77:BN77"/>
    <mergeCell ref="AQ76:AX76"/>
    <mergeCell ref="A78:O78"/>
    <mergeCell ref="P78:AC78"/>
    <mergeCell ref="AD78:AF78"/>
    <mergeCell ref="AG78:AJ78"/>
    <mergeCell ref="AK78:AP78"/>
    <mergeCell ref="AY76:BF76"/>
    <mergeCell ref="BG76:BN76"/>
    <mergeCell ref="A77:O77"/>
    <mergeCell ref="P77:AC77"/>
    <mergeCell ref="AD77:AF77"/>
    <mergeCell ref="AG77:AJ77"/>
    <mergeCell ref="AK77:AP77"/>
    <mergeCell ref="AQ77:AX77"/>
    <mergeCell ref="CE76:CM76"/>
    <mergeCell ref="CV76:DE76"/>
    <mergeCell ref="CN76:CU76"/>
    <mergeCell ref="BO76:BV76"/>
    <mergeCell ref="BW76:CD76"/>
    <mergeCell ref="A76:O76"/>
    <mergeCell ref="P76:AC76"/>
    <mergeCell ref="AD76:AF76"/>
    <mergeCell ref="AG76:AJ76"/>
    <mergeCell ref="AK76:AP76"/>
    <mergeCell ref="BO79:BV79"/>
    <mergeCell ref="BW79:CD79"/>
    <mergeCell ref="CE79:CM79"/>
    <mergeCell ref="CN79:CU79"/>
    <mergeCell ref="CV79:DE79"/>
    <mergeCell ref="CV80:DE80"/>
    <mergeCell ref="CN80:CU80"/>
    <mergeCell ref="BO80:BV80"/>
    <mergeCell ref="BW80:CD80"/>
    <mergeCell ref="AY79:BF79"/>
    <mergeCell ref="BG79:BN79"/>
    <mergeCell ref="AQ78:AX78"/>
    <mergeCell ref="A80:O80"/>
    <mergeCell ref="P80:AC80"/>
    <mergeCell ref="AD80:AF80"/>
    <mergeCell ref="AG80:AJ80"/>
    <mergeCell ref="AK80:AP80"/>
    <mergeCell ref="AY78:BF78"/>
    <mergeCell ref="BG78:BN78"/>
    <mergeCell ref="A79:O79"/>
    <mergeCell ref="P79:AC79"/>
    <mergeCell ref="AD79:AF79"/>
    <mergeCell ref="AG79:AJ79"/>
    <mergeCell ref="AK79:AP79"/>
    <mergeCell ref="AQ79:AX79"/>
    <mergeCell ref="CE78:CM78"/>
    <mergeCell ref="CN81:CU81"/>
    <mergeCell ref="CV81:DE81"/>
    <mergeCell ref="CV82:DE82"/>
    <mergeCell ref="CN82:CU82"/>
    <mergeCell ref="BO82:BV82"/>
    <mergeCell ref="BW82:CD82"/>
    <mergeCell ref="AY81:BF81"/>
    <mergeCell ref="BG81:BN81"/>
    <mergeCell ref="AQ80:AX80"/>
    <mergeCell ref="A82:O82"/>
    <mergeCell ref="P82:AC82"/>
    <mergeCell ref="AD82:AF82"/>
    <mergeCell ref="AG82:AJ82"/>
    <mergeCell ref="AK82:AP82"/>
    <mergeCell ref="AY80:BF80"/>
    <mergeCell ref="BG80:BN80"/>
    <mergeCell ref="A81:O81"/>
    <mergeCell ref="P81:AC81"/>
    <mergeCell ref="AD81:AF81"/>
    <mergeCell ref="AG81:AJ81"/>
    <mergeCell ref="AK81:AP81"/>
    <mergeCell ref="AQ81:AX81"/>
    <mergeCell ref="CE80:CM80"/>
    <mergeCell ref="AQ82:AX82"/>
    <mergeCell ref="AY82:BF82"/>
    <mergeCell ref="BG82:BN82"/>
    <mergeCell ref="A83:O83"/>
    <mergeCell ref="P83:AC83"/>
    <mergeCell ref="AD83:AF83"/>
    <mergeCell ref="AG83:AJ83"/>
    <mergeCell ref="AK83:AP83"/>
    <mergeCell ref="AQ83:AX83"/>
    <mergeCell ref="CE82:CM82"/>
    <mergeCell ref="BO81:BV81"/>
    <mergeCell ref="BW81:CD81"/>
    <mergeCell ref="CE81:CM81"/>
    <mergeCell ref="CE89:CM89"/>
    <mergeCell ref="A89:O89"/>
    <mergeCell ref="P89:AC89"/>
    <mergeCell ref="AD89:AF89"/>
    <mergeCell ref="AG89:AJ89"/>
    <mergeCell ref="AK89:AP89"/>
    <mergeCell ref="AQ89:AX89"/>
    <mergeCell ref="AY89:BF89"/>
    <mergeCell ref="BG89:BN89"/>
    <mergeCell ref="BO89:BV89"/>
    <mergeCell ref="BO86:BV86"/>
    <mergeCell ref="BW86:CD86"/>
    <mergeCell ref="CE86:CM86"/>
    <mergeCell ref="BO88:BV88"/>
    <mergeCell ref="BW88:CD88"/>
    <mergeCell ref="CE88:CM88"/>
    <mergeCell ref="BG98:BN98"/>
    <mergeCell ref="AQ97:AX97"/>
    <mergeCell ref="AY97:BF97"/>
    <mergeCell ref="BG97:BN97"/>
    <mergeCell ref="BO98:BV98"/>
    <mergeCell ref="A98:O98"/>
    <mergeCell ref="P98:AC98"/>
    <mergeCell ref="AD98:AF98"/>
    <mergeCell ref="AG98:AJ98"/>
    <mergeCell ref="AK98:AP98"/>
    <mergeCell ref="AQ98:AX98"/>
    <mergeCell ref="CN83:CU83"/>
    <mergeCell ref="CV83:DE83"/>
    <mergeCell ref="CV94:DE94"/>
    <mergeCell ref="CN97:CU97"/>
    <mergeCell ref="BO97:BV97"/>
    <mergeCell ref="BW97:CD97"/>
    <mergeCell ref="CE85:CM85"/>
    <mergeCell ref="BO84:BV84"/>
    <mergeCell ref="BW84:CD84"/>
    <mergeCell ref="AY83:BF83"/>
    <mergeCell ref="BG83:BN83"/>
    <mergeCell ref="CN89:CU89"/>
    <mergeCell ref="BG92:BN92"/>
    <mergeCell ref="BO92:BV92"/>
    <mergeCell ref="A93:O93"/>
    <mergeCell ref="P93:AC93"/>
    <mergeCell ref="AD93:AF93"/>
    <mergeCell ref="AG93:AJ93"/>
    <mergeCell ref="BO83:BV83"/>
    <mergeCell ref="BW83:CD83"/>
    <mergeCell ref="CE83:CM83"/>
    <mergeCell ref="CN84:CU84"/>
    <mergeCell ref="CV84:DE84"/>
    <mergeCell ref="CV85:DE85"/>
    <mergeCell ref="CN85:CU85"/>
    <mergeCell ref="BO85:BV85"/>
    <mergeCell ref="BW85:CD85"/>
    <mergeCell ref="CE84:CM84"/>
    <mergeCell ref="BG84:BN84"/>
    <mergeCell ref="A85:O85"/>
    <mergeCell ref="P85:AC85"/>
    <mergeCell ref="AD85:AF85"/>
    <mergeCell ref="AG85:AJ85"/>
    <mergeCell ref="AK85:AP85"/>
    <mergeCell ref="A84:O84"/>
    <mergeCell ref="P84:AC84"/>
    <mergeCell ref="AD84:AF84"/>
    <mergeCell ref="AG84:AJ84"/>
    <mergeCell ref="AK84:AP84"/>
    <mergeCell ref="AQ84:AX84"/>
    <mergeCell ref="AY84:BF84"/>
    <mergeCell ref="CN86:CU86"/>
    <mergeCell ref="CV86:DE86"/>
    <mergeCell ref="CV87:DE87"/>
    <mergeCell ref="CN87:CU87"/>
    <mergeCell ref="BO87:BV87"/>
    <mergeCell ref="BW87:CD87"/>
    <mergeCell ref="AY86:BF86"/>
    <mergeCell ref="BG86:BN86"/>
    <mergeCell ref="AQ85:AX85"/>
    <mergeCell ref="A87:O87"/>
    <mergeCell ref="P87:AC87"/>
    <mergeCell ref="AD87:AF87"/>
    <mergeCell ref="AG87:AJ87"/>
    <mergeCell ref="AK87:AP87"/>
    <mergeCell ref="AY85:BF85"/>
    <mergeCell ref="BG85:BN85"/>
    <mergeCell ref="A86:O86"/>
    <mergeCell ref="P86:AC86"/>
    <mergeCell ref="AD86:AF86"/>
    <mergeCell ref="AG86:AJ86"/>
    <mergeCell ref="AK86:AP86"/>
    <mergeCell ref="AQ86:AX86"/>
    <mergeCell ref="CN88:CU88"/>
    <mergeCell ref="CV88:DE88"/>
    <mergeCell ref="CV99:DE99"/>
    <mergeCell ref="CN99:CU99"/>
    <mergeCell ref="BO99:BV99"/>
    <mergeCell ref="BW99:CD99"/>
    <mergeCell ref="AY88:BF88"/>
    <mergeCell ref="BG88:BN88"/>
    <mergeCell ref="AQ87:AX87"/>
    <mergeCell ref="A99:O99"/>
    <mergeCell ref="P99:AC99"/>
    <mergeCell ref="AD99:AF99"/>
    <mergeCell ref="AG99:AJ99"/>
    <mergeCell ref="AK99:AP99"/>
    <mergeCell ref="AY87:BF87"/>
    <mergeCell ref="BG87:BN87"/>
    <mergeCell ref="A88:O88"/>
    <mergeCell ref="P88:AC88"/>
    <mergeCell ref="AD88:AF88"/>
    <mergeCell ref="AG88:AJ88"/>
    <mergeCell ref="AK88:AP88"/>
    <mergeCell ref="AQ88:AX88"/>
    <mergeCell ref="CE87:CM87"/>
    <mergeCell ref="BW98:CD98"/>
    <mergeCell ref="CE98:CM98"/>
    <mergeCell ref="CN98:CU98"/>
    <mergeCell ref="CV95:DE95"/>
    <mergeCell ref="CV96:DE96"/>
    <mergeCell ref="CV97:DE97"/>
    <mergeCell ref="AY92:BF92"/>
    <mergeCell ref="CV98:DE98"/>
    <mergeCell ref="AY98:BF98"/>
    <mergeCell ref="BO100:BV100"/>
    <mergeCell ref="BW100:CD100"/>
    <mergeCell ref="CE100:CM100"/>
    <mergeCell ref="CN100:CU100"/>
    <mergeCell ref="CV100:DE100"/>
    <mergeCell ref="CV101:DE101"/>
    <mergeCell ref="CN101:CU101"/>
    <mergeCell ref="BO101:BV101"/>
    <mergeCell ref="BW101:CD101"/>
    <mergeCell ref="AY100:BF100"/>
    <mergeCell ref="BG100:BN100"/>
    <mergeCell ref="AQ99:AX99"/>
    <mergeCell ref="A101:O101"/>
    <mergeCell ref="P101:AC101"/>
    <mergeCell ref="AD101:AF101"/>
    <mergeCell ref="AG101:AJ101"/>
    <mergeCell ref="AK101:AP101"/>
    <mergeCell ref="AY99:BF99"/>
    <mergeCell ref="BG99:BN99"/>
    <mergeCell ref="A100:O100"/>
    <mergeCell ref="P100:AC100"/>
    <mergeCell ref="AD100:AF100"/>
    <mergeCell ref="AG100:AJ100"/>
    <mergeCell ref="AK100:AP100"/>
    <mergeCell ref="AQ100:AX100"/>
    <mergeCell ref="CE99:CM99"/>
    <mergeCell ref="CN102:CU102"/>
    <mergeCell ref="CV102:DE102"/>
    <mergeCell ref="CV103:DE103"/>
    <mergeCell ref="CN103:CU103"/>
    <mergeCell ref="BO103:BV103"/>
    <mergeCell ref="BW103:CD103"/>
    <mergeCell ref="AY102:BF102"/>
    <mergeCell ref="BG102:BN102"/>
    <mergeCell ref="AQ101:AX101"/>
    <mergeCell ref="A103:O103"/>
    <mergeCell ref="P103:AC103"/>
    <mergeCell ref="AD103:AF103"/>
    <mergeCell ref="AG103:AJ103"/>
    <mergeCell ref="AK103:AP103"/>
    <mergeCell ref="AY101:BF101"/>
    <mergeCell ref="BG101:BN101"/>
    <mergeCell ref="A102:O102"/>
    <mergeCell ref="P102:AC102"/>
    <mergeCell ref="AD102:AF102"/>
    <mergeCell ref="AG102:AJ102"/>
    <mergeCell ref="AK102:AP102"/>
    <mergeCell ref="AQ102:AX102"/>
    <mergeCell ref="CE101:CM101"/>
    <mergeCell ref="AQ103:AX103"/>
    <mergeCell ref="A105:O105"/>
    <mergeCell ref="P105:AC105"/>
    <mergeCell ref="AD105:AF105"/>
    <mergeCell ref="AG105:AJ105"/>
    <mergeCell ref="AK105:AP105"/>
    <mergeCell ref="AY103:BF103"/>
    <mergeCell ref="BG103:BN103"/>
    <mergeCell ref="A104:O104"/>
    <mergeCell ref="P104:AC104"/>
    <mergeCell ref="AD104:AF104"/>
    <mergeCell ref="AG104:AJ104"/>
    <mergeCell ref="AK104:AP104"/>
    <mergeCell ref="AQ104:AX104"/>
    <mergeCell ref="CE103:CM103"/>
    <mergeCell ref="BO102:BV102"/>
    <mergeCell ref="BW102:CD102"/>
    <mergeCell ref="CE102:CM102"/>
    <mergeCell ref="AQ105:AX105"/>
    <mergeCell ref="AY105:BF105"/>
    <mergeCell ref="BG105:BN105"/>
    <mergeCell ref="P106:AC106"/>
    <mergeCell ref="AD106:AF106"/>
    <mergeCell ref="AG106:AJ106"/>
    <mergeCell ref="AK106:AP106"/>
    <mergeCell ref="AQ106:AX106"/>
    <mergeCell ref="CE105:CM105"/>
    <mergeCell ref="BO104:BV104"/>
    <mergeCell ref="BW104:CD104"/>
    <mergeCell ref="CE104:CM104"/>
    <mergeCell ref="CN104:CU104"/>
    <mergeCell ref="CV104:DE104"/>
    <mergeCell ref="CV105:DE105"/>
    <mergeCell ref="CN105:CU105"/>
    <mergeCell ref="BO105:BV105"/>
    <mergeCell ref="BW105:CD105"/>
    <mergeCell ref="AY104:BF104"/>
    <mergeCell ref="BG104:BN104"/>
    <mergeCell ref="CV109:DE109"/>
    <mergeCell ref="CV108:DE108"/>
    <mergeCell ref="CN108:CU108"/>
    <mergeCell ref="BO108:BV108"/>
    <mergeCell ref="BW108:CD108"/>
    <mergeCell ref="A109:AF109"/>
    <mergeCell ref="AG109:AJ109"/>
    <mergeCell ref="AK109:AP109"/>
    <mergeCell ref="AQ109:AX109"/>
    <mergeCell ref="AY109:BF109"/>
    <mergeCell ref="AY108:BF108"/>
    <mergeCell ref="BG108:BN108"/>
    <mergeCell ref="BW106:CD106"/>
    <mergeCell ref="CE106:CM106"/>
    <mergeCell ref="CN106:CU106"/>
    <mergeCell ref="BO109:BV109"/>
    <mergeCell ref="BW109:CD109"/>
    <mergeCell ref="CE109:CM109"/>
    <mergeCell ref="CN109:CU109"/>
    <mergeCell ref="BG109:BN109"/>
    <mergeCell ref="CV106:DE106"/>
    <mergeCell ref="A108:O108"/>
    <mergeCell ref="P108:AC108"/>
    <mergeCell ref="AD108:AF108"/>
    <mergeCell ref="AG108:AJ108"/>
    <mergeCell ref="AK108:AP108"/>
    <mergeCell ref="CE108:CM108"/>
    <mergeCell ref="AY106:BF106"/>
    <mergeCell ref="BG106:BN106"/>
    <mergeCell ref="AQ108:AX108"/>
    <mergeCell ref="BO106:BV106"/>
    <mergeCell ref="A106:O106"/>
  </mergeCells>
  <printOptions horizontalCentered="1"/>
  <pageMargins left="0.98425196850393704" right="0.19685039370078741" top="0.31496062992125984" bottom="0.51" header="0.23622047244094491" footer="0.19685039370078741"/>
  <pageSetup paperSize="5" scale="79" orientation="landscape" r:id="rId1"/>
  <headerFooter>
    <oddFooter>&amp;L&amp;"-,Cursiva"     Ejercicio Fiscal 2018&amp;RPágina &amp;P de &amp;N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workbookViewId="0">
      <selection activeCell="E3" sqref="E3"/>
    </sheetView>
  </sheetViews>
  <sheetFormatPr baseColWidth="10" defaultRowHeight="15" x14ac:dyDescent="0.25"/>
  <cols>
    <col min="1" max="1" width="2.7109375" bestFit="1" customWidth="1"/>
    <col min="2" max="2" width="3.28515625" bestFit="1" customWidth="1"/>
    <col min="3" max="3" width="2.85546875" bestFit="1" customWidth="1"/>
    <col min="4" max="4" width="26" customWidth="1"/>
    <col min="5" max="5" width="122.7109375" customWidth="1"/>
  </cols>
  <sheetData>
    <row r="1" spans="1:5" ht="29.25" customHeight="1" x14ac:dyDescent="0.25">
      <c r="A1" s="966" t="s">
        <v>1340</v>
      </c>
      <c r="B1" s="967"/>
      <c r="C1" s="967"/>
      <c r="D1" s="967"/>
      <c r="E1" s="968"/>
    </row>
    <row r="2" spans="1:5" x14ac:dyDescent="0.25">
      <c r="A2" s="481" t="s">
        <v>4</v>
      </c>
      <c r="B2" s="482" t="s">
        <v>770</v>
      </c>
      <c r="C2" s="482" t="s">
        <v>771</v>
      </c>
      <c r="D2" s="483" t="s">
        <v>34</v>
      </c>
      <c r="E2" s="484" t="s">
        <v>772</v>
      </c>
    </row>
    <row r="3" spans="1:5" ht="60" x14ac:dyDescent="0.25">
      <c r="A3" s="485">
        <v>1</v>
      </c>
      <c r="B3" s="48">
        <v>0</v>
      </c>
      <c r="C3" s="36">
        <v>0</v>
      </c>
      <c r="D3" s="38" t="s">
        <v>1049</v>
      </c>
      <c r="E3" s="486" t="s">
        <v>1050</v>
      </c>
    </row>
    <row r="4" spans="1:5" ht="30" x14ac:dyDescent="0.25">
      <c r="A4" s="485">
        <v>1</v>
      </c>
      <c r="B4" s="48">
        <v>1</v>
      </c>
      <c r="C4" s="36">
        <v>0</v>
      </c>
      <c r="D4" s="37" t="s">
        <v>1051</v>
      </c>
      <c r="E4" s="487" t="s">
        <v>1052</v>
      </c>
    </row>
    <row r="5" spans="1:5" ht="30" x14ac:dyDescent="0.25">
      <c r="A5" s="485">
        <v>1</v>
      </c>
      <c r="B5" s="48">
        <v>1</v>
      </c>
      <c r="C5" s="36">
        <v>1</v>
      </c>
      <c r="D5" s="37" t="s">
        <v>1053</v>
      </c>
      <c r="E5" s="487" t="s">
        <v>1054</v>
      </c>
    </row>
    <row r="6" spans="1:5" x14ac:dyDescent="0.25">
      <c r="A6" s="485">
        <v>1</v>
      </c>
      <c r="B6" s="48">
        <v>1</v>
      </c>
      <c r="C6" s="36">
        <v>2</v>
      </c>
      <c r="D6" s="37" t="s">
        <v>1055</v>
      </c>
      <c r="E6" s="487" t="s">
        <v>1056</v>
      </c>
    </row>
    <row r="7" spans="1:5" ht="120" x14ac:dyDescent="0.25">
      <c r="A7" s="485">
        <v>1</v>
      </c>
      <c r="B7" s="48">
        <v>2</v>
      </c>
      <c r="C7" s="36">
        <v>0</v>
      </c>
      <c r="D7" s="37" t="s">
        <v>1057</v>
      </c>
      <c r="E7" s="487" t="s">
        <v>1058</v>
      </c>
    </row>
    <row r="8" spans="1:5" ht="30" x14ac:dyDescent="0.25">
      <c r="A8" s="485">
        <v>1</v>
      </c>
      <c r="B8" s="48">
        <v>2</v>
      </c>
      <c r="C8" s="36">
        <v>1</v>
      </c>
      <c r="D8" s="37" t="s">
        <v>1059</v>
      </c>
      <c r="E8" s="487" t="s">
        <v>1060</v>
      </c>
    </row>
    <row r="9" spans="1:5" x14ac:dyDescent="0.25">
      <c r="A9" s="485">
        <v>1</v>
      </c>
      <c r="B9" s="48">
        <v>2</v>
      </c>
      <c r="C9" s="36">
        <v>2</v>
      </c>
      <c r="D9" s="37" t="s">
        <v>1061</v>
      </c>
      <c r="E9" s="487" t="s">
        <v>1062</v>
      </c>
    </row>
    <row r="10" spans="1:5" ht="45" x14ac:dyDescent="0.25">
      <c r="A10" s="485">
        <v>1</v>
      </c>
      <c r="B10" s="48">
        <v>2</v>
      </c>
      <c r="C10" s="36">
        <v>3</v>
      </c>
      <c r="D10" s="37" t="s">
        <v>1063</v>
      </c>
      <c r="E10" s="487" t="s">
        <v>1064</v>
      </c>
    </row>
    <row r="11" spans="1:5" ht="45" x14ac:dyDescent="0.25">
      <c r="A11" s="485">
        <v>1</v>
      </c>
      <c r="B11" s="48">
        <v>2</v>
      </c>
      <c r="C11" s="36">
        <v>4</v>
      </c>
      <c r="D11" s="37" t="s">
        <v>1065</v>
      </c>
      <c r="E11" s="487" t="s">
        <v>1066</v>
      </c>
    </row>
    <row r="12" spans="1:5" ht="30" x14ac:dyDescent="0.25">
      <c r="A12" s="485">
        <v>1</v>
      </c>
      <c r="B12" s="48">
        <v>3</v>
      </c>
      <c r="C12" s="36">
        <v>0</v>
      </c>
      <c r="D12" s="488" t="s">
        <v>1067</v>
      </c>
      <c r="E12" s="487" t="s">
        <v>1068</v>
      </c>
    </row>
    <row r="13" spans="1:5" ht="30" x14ac:dyDescent="0.25">
      <c r="A13" s="485">
        <v>1</v>
      </c>
      <c r="B13" s="48">
        <v>3</v>
      </c>
      <c r="C13" s="36">
        <v>1</v>
      </c>
      <c r="D13" s="489" t="s">
        <v>1069</v>
      </c>
      <c r="E13" s="487" t="s">
        <v>1070</v>
      </c>
    </row>
    <row r="14" spans="1:5" ht="30" x14ac:dyDescent="0.25">
      <c r="A14" s="485">
        <v>1</v>
      </c>
      <c r="B14" s="48">
        <v>3</v>
      </c>
      <c r="C14" s="36">
        <v>2</v>
      </c>
      <c r="D14" s="489" t="s">
        <v>1071</v>
      </c>
      <c r="E14" s="487" t="s">
        <v>1072</v>
      </c>
    </row>
    <row r="15" spans="1:5" ht="25.5" x14ac:dyDescent="0.25">
      <c r="A15" s="485">
        <v>1</v>
      </c>
      <c r="B15" s="48">
        <v>3</v>
      </c>
      <c r="C15" s="36">
        <v>3</v>
      </c>
      <c r="D15" s="489" t="s">
        <v>1073</v>
      </c>
      <c r="E15" s="487" t="s">
        <v>1074</v>
      </c>
    </row>
    <row r="16" spans="1:5" x14ac:dyDescent="0.25">
      <c r="A16" s="485">
        <v>1</v>
      </c>
      <c r="B16" s="48">
        <v>3</v>
      </c>
      <c r="C16" s="36">
        <v>4</v>
      </c>
      <c r="D16" s="489" t="s">
        <v>1075</v>
      </c>
      <c r="E16" s="487" t="s">
        <v>1076</v>
      </c>
    </row>
    <row r="17" spans="1:5" ht="30" x14ac:dyDescent="0.25">
      <c r="A17" s="485">
        <v>1</v>
      </c>
      <c r="B17" s="48">
        <v>3</v>
      </c>
      <c r="C17" s="36">
        <v>5</v>
      </c>
      <c r="D17" s="489" t="s">
        <v>1077</v>
      </c>
      <c r="E17" s="487" t="s">
        <v>1078</v>
      </c>
    </row>
    <row r="18" spans="1:5" ht="30" x14ac:dyDescent="0.25">
      <c r="A18" s="485">
        <v>1</v>
      </c>
      <c r="B18" s="48">
        <v>3</v>
      </c>
      <c r="C18" s="36">
        <v>6</v>
      </c>
      <c r="D18" s="489" t="s">
        <v>1079</v>
      </c>
      <c r="E18" s="487" t="s">
        <v>1080</v>
      </c>
    </row>
    <row r="19" spans="1:5" x14ac:dyDescent="0.25">
      <c r="A19" s="485">
        <v>1</v>
      </c>
      <c r="B19" s="48">
        <v>3</v>
      </c>
      <c r="C19" s="36">
        <v>7</v>
      </c>
      <c r="D19" s="489" t="s">
        <v>1081</v>
      </c>
      <c r="E19" s="487" t="s">
        <v>1082</v>
      </c>
    </row>
    <row r="20" spans="1:5" x14ac:dyDescent="0.25">
      <c r="A20" s="485">
        <v>1</v>
      </c>
      <c r="B20" s="48">
        <v>3</v>
      </c>
      <c r="C20" s="36">
        <v>8</v>
      </c>
      <c r="D20" s="489" t="s">
        <v>1083</v>
      </c>
      <c r="E20" s="487" t="s">
        <v>1084</v>
      </c>
    </row>
    <row r="21" spans="1:5" ht="30" x14ac:dyDescent="0.25">
      <c r="A21" s="485">
        <v>1</v>
      </c>
      <c r="B21" s="48">
        <v>3</v>
      </c>
      <c r="C21" s="36">
        <v>9</v>
      </c>
      <c r="D21" s="489" t="s">
        <v>179</v>
      </c>
      <c r="E21" s="487" t="s">
        <v>1085</v>
      </c>
    </row>
    <row r="22" spans="1:5" ht="30" x14ac:dyDescent="0.25">
      <c r="A22" s="485">
        <v>1</v>
      </c>
      <c r="B22" s="48">
        <v>4</v>
      </c>
      <c r="C22" s="36">
        <v>0</v>
      </c>
      <c r="D22" s="37" t="s">
        <v>1086</v>
      </c>
      <c r="E22" s="487" t="s">
        <v>1087</v>
      </c>
    </row>
    <row r="23" spans="1:5" ht="30" x14ac:dyDescent="0.25">
      <c r="A23" s="485">
        <v>1</v>
      </c>
      <c r="B23" s="48">
        <v>4</v>
      </c>
      <c r="C23" s="36">
        <v>1</v>
      </c>
      <c r="D23" s="37" t="s">
        <v>1088</v>
      </c>
      <c r="E23" s="487" t="s">
        <v>1089</v>
      </c>
    </row>
    <row r="24" spans="1:5" ht="30" x14ac:dyDescent="0.25">
      <c r="A24" s="485">
        <v>1</v>
      </c>
      <c r="B24" s="48">
        <v>5</v>
      </c>
      <c r="C24" s="36">
        <v>0</v>
      </c>
      <c r="D24" s="37" t="s">
        <v>1090</v>
      </c>
      <c r="E24" s="487" t="s">
        <v>1091</v>
      </c>
    </row>
    <row r="25" spans="1:5" ht="45" x14ac:dyDescent="0.25">
      <c r="A25" s="485">
        <v>1</v>
      </c>
      <c r="B25" s="48">
        <v>5</v>
      </c>
      <c r="C25" s="36">
        <v>1</v>
      </c>
      <c r="D25" s="37" t="s">
        <v>1092</v>
      </c>
      <c r="E25" s="487" t="s">
        <v>1093</v>
      </c>
    </row>
    <row r="26" spans="1:5" ht="60" x14ac:dyDescent="0.25">
      <c r="A26" s="485">
        <v>1</v>
      </c>
      <c r="B26" s="48">
        <v>5</v>
      </c>
      <c r="C26" s="36">
        <v>2</v>
      </c>
      <c r="D26" s="37" t="s">
        <v>1094</v>
      </c>
      <c r="E26" s="487" t="s">
        <v>1095</v>
      </c>
    </row>
    <row r="27" spans="1:5" ht="30" x14ac:dyDescent="0.25">
      <c r="A27" s="485">
        <v>1</v>
      </c>
      <c r="B27" s="48">
        <v>6</v>
      </c>
      <c r="C27" s="36">
        <v>0</v>
      </c>
      <c r="D27" s="37" t="s">
        <v>1096</v>
      </c>
      <c r="E27" s="487" t="s">
        <v>1097</v>
      </c>
    </row>
    <row r="28" spans="1:5" x14ac:dyDescent="0.25">
      <c r="A28" s="485">
        <v>1</v>
      </c>
      <c r="B28" s="48">
        <v>6</v>
      </c>
      <c r="C28" s="36">
        <v>1</v>
      </c>
      <c r="D28" s="37" t="s">
        <v>1098</v>
      </c>
      <c r="E28" s="487" t="s">
        <v>1099</v>
      </c>
    </row>
    <row r="29" spans="1:5" x14ac:dyDescent="0.25">
      <c r="A29" s="485">
        <v>1</v>
      </c>
      <c r="B29" s="48">
        <v>6</v>
      </c>
      <c r="C29" s="36">
        <v>2</v>
      </c>
      <c r="D29" s="37" t="s">
        <v>1100</v>
      </c>
      <c r="E29" s="487" t="s">
        <v>1101</v>
      </c>
    </row>
    <row r="30" spans="1:5" ht="38.25" x14ac:dyDescent="0.25">
      <c r="A30" s="485">
        <v>1</v>
      </c>
      <c r="B30" s="48">
        <v>6</v>
      </c>
      <c r="C30" s="36">
        <v>3</v>
      </c>
      <c r="D30" s="37" t="s">
        <v>1102</v>
      </c>
      <c r="E30" s="487" t="s">
        <v>1103</v>
      </c>
    </row>
    <row r="31" spans="1:5" ht="75" x14ac:dyDescent="0.25">
      <c r="A31" s="485">
        <v>1</v>
      </c>
      <c r="B31" s="48">
        <v>7</v>
      </c>
      <c r="C31" s="36">
        <v>0</v>
      </c>
      <c r="D31" s="37" t="s">
        <v>1104</v>
      </c>
      <c r="E31" s="487" t="s">
        <v>1105</v>
      </c>
    </row>
    <row r="32" spans="1:5" ht="30" x14ac:dyDescent="0.25">
      <c r="A32" s="485">
        <v>1</v>
      </c>
      <c r="B32" s="48">
        <v>7</v>
      </c>
      <c r="C32" s="36">
        <v>1</v>
      </c>
      <c r="D32" s="37" t="s">
        <v>1106</v>
      </c>
      <c r="E32" s="487" t="s">
        <v>1107</v>
      </c>
    </row>
    <row r="33" spans="1:5" ht="30" x14ac:dyDescent="0.25">
      <c r="A33" s="485">
        <v>1</v>
      </c>
      <c r="B33" s="48">
        <v>7</v>
      </c>
      <c r="C33" s="36">
        <v>2</v>
      </c>
      <c r="D33" s="37" t="s">
        <v>1108</v>
      </c>
      <c r="E33" s="487" t="s">
        <v>1109</v>
      </c>
    </row>
    <row r="34" spans="1:5" ht="30" x14ac:dyDescent="0.25">
      <c r="A34" s="485">
        <v>1</v>
      </c>
      <c r="B34" s="48">
        <v>7</v>
      </c>
      <c r="C34" s="36">
        <v>3</v>
      </c>
      <c r="D34" s="37" t="s">
        <v>1110</v>
      </c>
      <c r="E34" s="487" t="s">
        <v>1111</v>
      </c>
    </row>
    <row r="35" spans="1:5" ht="25.5" x14ac:dyDescent="0.25">
      <c r="A35" s="485">
        <v>1</v>
      </c>
      <c r="B35" s="48">
        <v>7</v>
      </c>
      <c r="C35" s="36">
        <v>4</v>
      </c>
      <c r="D35" s="37" t="s">
        <v>1112</v>
      </c>
      <c r="E35" s="487" t="s">
        <v>1113</v>
      </c>
    </row>
    <row r="36" spans="1:5" ht="71.25" customHeight="1" x14ac:dyDescent="0.25">
      <c r="A36" s="485">
        <v>1</v>
      </c>
      <c r="B36" s="48">
        <v>8</v>
      </c>
      <c r="C36" s="36">
        <v>0</v>
      </c>
      <c r="D36" s="37" t="s">
        <v>521</v>
      </c>
      <c r="E36" s="487" t="s">
        <v>1114</v>
      </c>
    </row>
    <row r="37" spans="1:5" ht="60" x14ac:dyDescent="0.25">
      <c r="A37" s="485">
        <v>1</v>
      </c>
      <c r="B37" s="48">
        <v>8</v>
      </c>
      <c r="C37" s="36">
        <v>1</v>
      </c>
      <c r="D37" s="37" t="s">
        <v>1115</v>
      </c>
      <c r="E37" s="487" t="s">
        <v>1116</v>
      </c>
    </row>
    <row r="38" spans="1:5" x14ac:dyDescent="0.25">
      <c r="A38" s="485">
        <v>1</v>
      </c>
      <c r="B38" s="48">
        <v>8</v>
      </c>
      <c r="C38" s="36">
        <v>2</v>
      </c>
      <c r="D38" s="37" t="s">
        <v>1117</v>
      </c>
      <c r="E38" s="487" t="s">
        <v>1118</v>
      </c>
    </row>
    <row r="39" spans="1:5" ht="30" x14ac:dyDescent="0.25">
      <c r="A39" s="485">
        <v>1</v>
      </c>
      <c r="B39" s="48">
        <v>8</v>
      </c>
      <c r="C39" s="36">
        <v>3</v>
      </c>
      <c r="D39" s="37" t="s">
        <v>1119</v>
      </c>
      <c r="E39" s="487" t="s">
        <v>1120</v>
      </c>
    </row>
    <row r="40" spans="1:5" ht="30" x14ac:dyDescent="0.25">
      <c r="A40" s="485">
        <v>1</v>
      </c>
      <c r="B40" s="48">
        <v>8</v>
      </c>
      <c r="C40" s="36">
        <v>4</v>
      </c>
      <c r="D40" s="37" t="s">
        <v>1121</v>
      </c>
      <c r="E40" s="487" t="s">
        <v>1122</v>
      </c>
    </row>
    <row r="41" spans="1:5" x14ac:dyDescent="0.25">
      <c r="A41" s="485">
        <v>1</v>
      </c>
      <c r="B41" s="48">
        <v>8</v>
      </c>
      <c r="C41" s="36">
        <v>5</v>
      </c>
      <c r="D41" s="37" t="s">
        <v>179</v>
      </c>
      <c r="E41" s="487" t="s">
        <v>1123</v>
      </c>
    </row>
    <row r="42" spans="1:5" ht="45" x14ac:dyDescent="0.25">
      <c r="A42" s="485">
        <v>2</v>
      </c>
      <c r="B42" s="48">
        <v>0</v>
      </c>
      <c r="C42" s="36">
        <v>0</v>
      </c>
      <c r="D42" s="38" t="s">
        <v>1124</v>
      </c>
      <c r="E42" s="486" t="s">
        <v>1125</v>
      </c>
    </row>
    <row r="43" spans="1:5" ht="75" x14ac:dyDescent="0.25">
      <c r="A43" s="485">
        <v>2</v>
      </c>
      <c r="B43" s="48">
        <v>2</v>
      </c>
      <c r="C43" s="36">
        <v>6</v>
      </c>
      <c r="D43" s="37" t="s">
        <v>1126</v>
      </c>
      <c r="E43" s="487" t="s">
        <v>1127</v>
      </c>
    </row>
    <row r="44" spans="1:5" ht="45" x14ac:dyDescent="0.25">
      <c r="A44" s="485">
        <v>2</v>
      </c>
      <c r="B44" s="48">
        <v>2</v>
      </c>
      <c r="C44" s="36">
        <v>7</v>
      </c>
      <c r="D44" s="37" t="s">
        <v>1128</v>
      </c>
      <c r="E44" s="487" t="s">
        <v>1129</v>
      </c>
    </row>
    <row r="45" spans="1:5" ht="75" x14ac:dyDescent="0.25">
      <c r="A45" s="485">
        <v>2</v>
      </c>
      <c r="B45" s="48">
        <v>3</v>
      </c>
      <c r="C45" s="36">
        <v>0</v>
      </c>
      <c r="D45" s="37" t="s">
        <v>1130</v>
      </c>
      <c r="E45" s="487" t="s">
        <v>1131</v>
      </c>
    </row>
    <row r="46" spans="1:5" ht="45" x14ac:dyDescent="0.25">
      <c r="A46" s="485">
        <v>2</v>
      </c>
      <c r="B46" s="48">
        <v>3</v>
      </c>
      <c r="C46" s="36">
        <v>1</v>
      </c>
      <c r="D46" s="37" t="s">
        <v>1132</v>
      </c>
      <c r="E46" s="487" t="s">
        <v>1133</v>
      </c>
    </row>
    <row r="47" spans="1:5" ht="30" x14ac:dyDescent="0.25">
      <c r="A47" s="485">
        <v>2</v>
      </c>
      <c r="B47" s="48">
        <v>3</v>
      </c>
      <c r="C47" s="36">
        <v>2</v>
      </c>
      <c r="D47" s="37" t="s">
        <v>1134</v>
      </c>
      <c r="E47" s="487" t="s">
        <v>1135</v>
      </c>
    </row>
    <row r="48" spans="1:5" ht="30" x14ac:dyDescent="0.25">
      <c r="A48" s="485">
        <v>2</v>
      </c>
      <c r="B48" s="48">
        <v>3</v>
      </c>
      <c r="C48" s="36">
        <v>3</v>
      </c>
      <c r="D48" s="37" t="s">
        <v>1136</v>
      </c>
      <c r="E48" s="487" t="s">
        <v>1137</v>
      </c>
    </row>
    <row r="49" spans="1:5" ht="60" x14ac:dyDescent="0.25">
      <c r="A49" s="485">
        <v>2</v>
      </c>
      <c r="B49" s="48">
        <v>3</v>
      </c>
      <c r="C49" s="36">
        <v>4</v>
      </c>
      <c r="D49" s="37" t="s">
        <v>1138</v>
      </c>
      <c r="E49" s="487" t="s">
        <v>1139</v>
      </c>
    </row>
    <row r="50" spans="1:5" ht="45" x14ac:dyDescent="0.25">
      <c r="A50" s="485">
        <v>2</v>
      </c>
      <c r="B50" s="48">
        <v>3</v>
      </c>
      <c r="C50" s="36">
        <v>5</v>
      </c>
      <c r="D50" s="37" t="s">
        <v>1140</v>
      </c>
      <c r="E50" s="487" t="s">
        <v>1141</v>
      </c>
    </row>
    <row r="51" spans="1:5" ht="30" x14ac:dyDescent="0.25">
      <c r="A51" s="485">
        <v>2</v>
      </c>
      <c r="B51" s="48">
        <v>4</v>
      </c>
      <c r="C51" s="36">
        <v>0</v>
      </c>
      <c r="D51" s="37" t="s">
        <v>1142</v>
      </c>
      <c r="E51" s="487" t="s">
        <v>1143</v>
      </c>
    </row>
    <row r="52" spans="1:5" ht="75" hidden="1" x14ac:dyDescent="0.25">
      <c r="A52" s="485">
        <v>2</v>
      </c>
      <c r="B52" s="48">
        <v>4</v>
      </c>
      <c r="C52" s="36">
        <v>1</v>
      </c>
      <c r="D52" s="37" t="s">
        <v>1144</v>
      </c>
      <c r="E52" s="487" t="s">
        <v>1145</v>
      </c>
    </row>
    <row r="53" spans="1:5" ht="60" hidden="1" x14ac:dyDescent="0.25">
      <c r="A53" s="485">
        <v>2</v>
      </c>
      <c r="B53" s="48">
        <v>4</v>
      </c>
      <c r="C53" s="36">
        <v>2</v>
      </c>
      <c r="D53" s="37" t="s">
        <v>1146</v>
      </c>
      <c r="E53" s="487" t="s">
        <v>1147</v>
      </c>
    </row>
    <row r="54" spans="1:5" ht="30" hidden="1" x14ac:dyDescent="0.25">
      <c r="A54" s="485">
        <v>2</v>
      </c>
      <c r="B54" s="48">
        <v>4</v>
      </c>
      <c r="C54" s="36">
        <v>3</v>
      </c>
      <c r="D54" s="37" t="s">
        <v>1148</v>
      </c>
      <c r="E54" s="487" t="s">
        <v>1149</v>
      </c>
    </row>
    <row r="55" spans="1:5" ht="30" hidden="1" x14ac:dyDescent="0.25">
      <c r="A55" s="485">
        <v>2</v>
      </c>
      <c r="B55" s="48">
        <v>4</v>
      </c>
      <c r="C55" s="36">
        <v>4</v>
      </c>
      <c r="D55" s="37" t="s">
        <v>1150</v>
      </c>
      <c r="E55" s="487" t="s">
        <v>1151</v>
      </c>
    </row>
    <row r="56" spans="1:5" ht="45" x14ac:dyDescent="0.25">
      <c r="A56" s="485">
        <v>2</v>
      </c>
      <c r="B56" s="48">
        <v>5</v>
      </c>
      <c r="C56" s="36">
        <v>0</v>
      </c>
      <c r="D56" s="37" t="s">
        <v>1152</v>
      </c>
      <c r="E56" s="487" t="s">
        <v>1153</v>
      </c>
    </row>
    <row r="57" spans="1:5" ht="30" x14ac:dyDescent="0.25">
      <c r="A57" s="485">
        <v>2</v>
      </c>
      <c r="B57" s="48">
        <v>5</v>
      </c>
      <c r="C57" s="36">
        <v>1</v>
      </c>
      <c r="D57" s="37" t="s">
        <v>1154</v>
      </c>
      <c r="E57" s="487" t="s">
        <v>1155</v>
      </c>
    </row>
    <row r="58" spans="1:5" ht="30" hidden="1" x14ac:dyDescent="0.25">
      <c r="A58" s="485">
        <v>2</v>
      </c>
      <c r="B58" s="48">
        <v>5</v>
      </c>
      <c r="C58" s="36">
        <v>2</v>
      </c>
      <c r="D58" s="37" t="s">
        <v>1156</v>
      </c>
      <c r="E58" s="487" t="s">
        <v>1157</v>
      </c>
    </row>
    <row r="59" spans="1:5" ht="30" hidden="1" x14ac:dyDescent="0.25">
      <c r="A59" s="485">
        <v>2</v>
      </c>
      <c r="B59" s="48">
        <v>5</v>
      </c>
      <c r="C59" s="36">
        <v>3</v>
      </c>
      <c r="D59" s="37" t="s">
        <v>1158</v>
      </c>
      <c r="E59" s="487" t="s">
        <v>1159</v>
      </c>
    </row>
    <row r="60" spans="1:5" ht="30" hidden="1" x14ac:dyDescent="0.25">
      <c r="A60" s="485">
        <v>2</v>
      </c>
      <c r="B60" s="48">
        <v>5</v>
      </c>
      <c r="C60" s="36">
        <v>4</v>
      </c>
      <c r="D60" s="37" t="s">
        <v>1160</v>
      </c>
      <c r="E60" s="487" t="s">
        <v>1161</v>
      </c>
    </row>
    <row r="61" spans="1:5" ht="45" hidden="1" x14ac:dyDescent="0.25">
      <c r="A61" s="485">
        <v>2</v>
      </c>
      <c r="B61" s="48">
        <v>5</v>
      </c>
      <c r="C61" s="36">
        <v>5</v>
      </c>
      <c r="D61" s="37" t="s">
        <v>1162</v>
      </c>
      <c r="E61" s="487" t="s">
        <v>1163</v>
      </c>
    </row>
    <row r="62" spans="1:5" ht="90" x14ac:dyDescent="0.25">
      <c r="A62" s="485">
        <v>2</v>
      </c>
      <c r="B62" s="48">
        <v>5</v>
      </c>
      <c r="C62" s="36">
        <v>6</v>
      </c>
      <c r="D62" s="37" t="s">
        <v>1164</v>
      </c>
      <c r="E62" s="487" t="s">
        <v>1165</v>
      </c>
    </row>
    <row r="63" spans="1:5" ht="75" x14ac:dyDescent="0.25">
      <c r="A63" s="485">
        <v>2</v>
      </c>
      <c r="B63" s="48">
        <v>6</v>
      </c>
      <c r="C63" s="36">
        <v>0</v>
      </c>
      <c r="D63" s="37" t="s">
        <v>1166</v>
      </c>
      <c r="E63" s="487" t="s">
        <v>1167</v>
      </c>
    </row>
    <row r="64" spans="1:5" ht="30" hidden="1" x14ac:dyDescent="0.25">
      <c r="A64" s="485">
        <v>2</v>
      </c>
      <c r="B64" s="48">
        <v>6</v>
      </c>
      <c r="C64" s="36">
        <v>1</v>
      </c>
      <c r="D64" s="37" t="s">
        <v>1168</v>
      </c>
      <c r="E64" s="487" t="s">
        <v>1169</v>
      </c>
    </row>
    <row r="65" spans="1:5" ht="30" hidden="1" x14ac:dyDescent="0.25">
      <c r="A65" s="485">
        <v>2</v>
      </c>
      <c r="B65" s="48">
        <v>6</v>
      </c>
      <c r="C65" s="36">
        <v>2</v>
      </c>
      <c r="D65" s="37" t="s">
        <v>1170</v>
      </c>
      <c r="E65" s="487" t="s">
        <v>1171</v>
      </c>
    </row>
    <row r="66" spans="1:5" ht="75" hidden="1" x14ac:dyDescent="0.25">
      <c r="A66" s="485">
        <v>2</v>
      </c>
      <c r="B66" s="48">
        <v>6</v>
      </c>
      <c r="C66" s="36">
        <v>3</v>
      </c>
      <c r="D66" s="37" t="s">
        <v>1172</v>
      </c>
      <c r="E66" s="487" t="s">
        <v>1173</v>
      </c>
    </row>
    <row r="67" spans="1:5" ht="45" hidden="1" x14ac:dyDescent="0.25">
      <c r="A67" s="485">
        <v>2</v>
      </c>
      <c r="B67" s="48">
        <v>6</v>
      </c>
      <c r="C67" s="36">
        <v>4</v>
      </c>
      <c r="D67" s="37" t="s">
        <v>1174</v>
      </c>
      <c r="E67" s="487" t="s">
        <v>1175</v>
      </c>
    </row>
    <row r="68" spans="1:5" ht="30" x14ac:dyDescent="0.25">
      <c r="A68" s="485">
        <v>2</v>
      </c>
      <c r="B68" s="48">
        <v>6</v>
      </c>
      <c r="C68" s="36">
        <v>5</v>
      </c>
      <c r="D68" s="37" t="s">
        <v>1176</v>
      </c>
      <c r="E68" s="487" t="s">
        <v>1177</v>
      </c>
    </row>
    <row r="69" spans="1:5" ht="75" x14ac:dyDescent="0.25">
      <c r="A69" s="485">
        <v>2</v>
      </c>
      <c r="B69" s="48">
        <v>6</v>
      </c>
      <c r="C69" s="36">
        <v>6</v>
      </c>
      <c r="D69" s="37" t="s">
        <v>1178</v>
      </c>
      <c r="E69" s="487" t="s">
        <v>1179</v>
      </c>
    </row>
    <row r="70" spans="1:5" x14ac:dyDescent="0.25">
      <c r="A70" s="485">
        <v>2</v>
      </c>
      <c r="B70" s="48">
        <v>6</v>
      </c>
      <c r="C70" s="36">
        <v>7</v>
      </c>
      <c r="D70" s="37" t="s">
        <v>1180</v>
      </c>
      <c r="E70" s="487" t="s">
        <v>1181</v>
      </c>
    </row>
    <row r="71" spans="1:5" ht="45" x14ac:dyDescent="0.25">
      <c r="A71" s="485">
        <v>2</v>
      </c>
      <c r="B71" s="48">
        <v>6</v>
      </c>
      <c r="C71" s="36">
        <v>8</v>
      </c>
      <c r="D71" s="37" t="s">
        <v>1182</v>
      </c>
      <c r="E71" s="487" t="s">
        <v>1183</v>
      </c>
    </row>
    <row r="72" spans="1:5" ht="75" x14ac:dyDescent="0.25">
      <c r="A72" s="485">
        <v>2</v>
      </c>
      <c r="B72" s="48">
        <v>6</v>
      </c>
      <c r="C72" s="36">
        <v>9</v>
      </c>
      <c r="D72" s="37" t="s">
        <v>1184</v>
      </c>
      <c r="E72" s="487" t="s">
        <v>1185</v>
      </c>
    </row>
    <row r="73" spans="1:5" x14ac:dyDescent="0.25">
      <c r="A73" s="485">
        <v>2</v>
      </c>
      <c r="B73" s="48">
        <v>7</v>
      </c>
      <c r="C73" s="36">
        <v>0</v>
      </c>
      <c r="D73" s="37" t="s">
        <v>1186</v>
      </c>
      <c r="E73" s="487" t="s">
        <v>1187</v>
      </c>
    </row>
    <row r="74" spans="1:5" x14ac:dyDescent="0.25">
      <c r="A74" s="490">
        <v>2</v>
      </c>
      <c r="B74" s="491">
        <v>7</v>
      </c>
      <c r="C74" s="492">
        <v>1</v>
      </c>
      <c r="D74" s="493" t="s">
        <v>1188</v>
      </c>
      <c r="E74" s="494" t="s">
        <v>1189</v>
      </c>
    </row>
    <row r="75" spans="1:5" ht="45" hidden="1" x14ac:dyDescent="0.25">
      <c r="A75" s="51">
        <v>3</v>
      </c>
      <c r="B75" s="51">
        <v>0</v>
      </c>
      <c r="C75" s="52">
        <v>0</v>
      </c>
      <c r="D75" s="54" t="s">
        <v>1190</v>
      </c>
      <c r="E75" s="49" t="s">
        <v>1191</v>
      </c>
    </row>
    <row r="76" spans="1:5" ht="105" hidden="1" x14ac:dyDescent="0.25">
      <c r="A76" s="51">
        <v>3</v>
      </c>
      <c r="B76" s="51">
        <v>1</v>
      </c>
      <c r="C76" s="52">
        <v>0</v>
      </c>
      <c r="D76" s="53" t="s">
        <v>1192</v>
      </c>
      <c r="E76" s="50" t="s">
        <v>1193</v>
      </c>
    </row>
    <row r="77" spans="1:5" ht="75" hidden="1" x14ac:dyDescent="0.25">
      <c r="A77" s="51">
        <v>3</v>
      </c>
      <c r="B77" s="51">
        <v>1</v>
      </c>
      <c r="C77" s="52">
        <v>1</v>
      </c>
      <c r="D77" s="53" t="s">
        <v>1194</v>
      </c>
      <c r="E77" s="50" t="s">
        <v>1195</v>
      </c>
    </row>
    <row r="78" spans="1:5" ht="90" hidden="1" x14ac:dyDescent="0.25">
      <c r="A78" s="51">
        <v>3</v>
      </c>
      <c r="B78" s="51">
        <v>1</v>
      </c>
      <c r="C78" s="52">
        <v>2</v>
      </c>
      <c r="D78" s="53" t="s">
        <v>1196</v>
      </c>
      <c r="E78" s="50" t="s">
        <v>1197</v>
      </c>
    </row>
    <row r="79" spans="1:5" ht="30" hidden="1" x14ac:dyDescent="0.25">
      <c r="A79" s="51">
        <v>3</v>
      </c>
      <c r="B79" s="51">
        <v>2</v>
      </c>
      <c r="C79" s="52">
        <v>0</v>
      </c>
      <c r="D79" s="53" t="s">
        <v>1198</v>
      </c>
      <c r="E79" s="50" t="s">
        <v>1199</v>
      </c>
    </row>
    <row r="80" spans="1:5" ht="45" hidden="1" x14ac:dyDescent="0.25">
      <c r="A80" s="51">
        <v>3</v>
      </c>
      <c r="B80" s="51">
        <v>2</v>
      </c>
      <c r="C80" s="52">
        <v>1</v>
      </c>
      <c r="D80" s="53" t="s">
        <v>1200</v>
      </c>
      <c r="E80" s="50" t="s">
        <v>1201</v>
      </c>
    </row>
    <row r="81" spans="1:5" ht="60" hidden="1" x14ac:dyDescent="0.25">
      <c r="A81" s="51">
        <v>3</v>
      </c>
      <c r="B81" s="51">
        <v>2</v>
      </c>
      <c r="C81" s="52">
        <v>2</v>
      </c>
      <c r="D81" s="53" t="s">
        <v>1202</v>
      </c>
      <c r="E81" s="50" t="s">
        <v>1203</v>
      </c>
    </row>
    <row r="82" spans="1:5" ht="75" hidden="1" x14ac:dyDescent="0.25">
      <c r="A82" s="51">
        <v>3</v>
      </c>
      <c r="B82" s="51">
        <v>2</v>
      </c>
      <c r="C82" s="52">
        <v>3</v>
      </c>
      <c r="D82" s="53" t="s">
        <v>1204</v>
      </c>
      <c r="E82" s="50" t="s">
        <v>1205</v>
      </c>
    </row>
    <row r="83" spans="1:5" ht="30" hidden="1" x14ac:dyDescent="0.25">
      <c r="A83" s="51">
        <v>3</v>
      </c>
      <c r="B83" s="51">
        <v>2</v>
      </c>
      <c r="C83" s="52">
        <v>4</v>
      </c>
      <c r="D83" s="53" t="s">
        <v>1206</v>
      </c>
      <c r="E83" s="50" t="s">
        <v>1207</v>
      </c>
    </row>
    <row r="84" spans="1:5" hidden="1" x14ac:dyDescent="0.25">
      <c r="A84" s="51">
        <v>3</v>
      </c>
      <c r="B84" s="51">
        <v>2</v>
      </c>
      <c r="C84" s="52">
        <v>5</v>
      </c>
      <c r="D84" s="53" t="s">
        <v>1208</v>
      </c>
      <c r="E84" s="50" t="s">
        <v>1209</v>
      </c>
    </row>
    <row r="85" spans="1:5" ht="25.5" hidden="1" x14ac:dyDescent="0.25">
      <c r="A85" s="51">
        <v>3</v>
      </c>
      <c r="B85" s="51">
        <v>2</v>
      </c>
      <c r="C85" s="52">
        <v>6</v>
      </c>
      <c r="D85" s="53" t="s">
        <v>1210</v>
      </c>
      <c r="E85" s="50" t="s">
        <v>1211</v>
      </c>
    </row>
    <row r="86" spans="1:5" ht="45" hidden="1" x14ac:dyDescent="0.25">
      <c r="A86" s="51">
        <v>3</v>
      </c>
      <c r="B86" s="51">
        <v>3</v>
      </c>
      <c r="C86" s="52">
        <v>0</v>
      </c>
      <c r="D86" s="53" t="s">
        <v>1212</v>
      </c>
      <c r="E86" s="50" t="s">
        <v>1213</v>
      </c>
    </row>
    <row r="87" spans="1:5" ht="90" hidden="1" x14ac:dyDescent="0.25">
      <c r="A87" s="51">
        <v>3</v>
      </c>
      <c r="B87" s="51">
        <v>3</v>
      </c>
      <c r="C87" s="52">
        <v>1</v>
      </c>
      <c r="D87" s="53" t="s">
        <v>1214</v>
      </c>
      <c r="E87" s="50" t="s">
        <v>1215</v>
      </c>
    </row>
    <row r="88" spans="1:5" ht="60" hidden="1" x14ac:dyDescent="0.25">
      <c r="A88" s="51">
        <v>3</v>
      </c>
      <c r="B88" s="51">
        <v>3</v>
      </c>
      <c r="C88" s="52">
        <v>2</v>
      </c>
      <c r="D88" s="53" t="s">
        <v>1216</v>
      </c>
      <c r="E88" s="50" t="s">
        <v>1217</v>
      </c>
    </row>
    <row r="89" spans="1:5" ht="75" hidden="1" x14ac:dyDescent="0.25">
      <c r="A89" s="51">
        <v>3</v>
      </c>
      <c r="B89" s="51">
        <v>3</v>
      </c>
      <c r="C89" s="52">
        <v>3</v>
      </c>
      <c r="D89" s="53" t="s">
        <v>1218</v>
      </c>
      <c r="E89" s="50" t="s">
        <v>1219</v>
      </c>
    </row>
    <row r="90" spans="1:5" ht="45" hidden="1" x14ac:dyDescent="0.25">
      <c r="A90" s="51">
        <v>3</v>
      </c>
      <c r="B90" s="51">
        <v>3</v>
      </c>
      <c r="C90" s="52">
        <v>4</v>
      </c>
      <c r="D90" s="53" t="s">
        <v>1220</v>
      </c>
      <c r="E90" s="50" t="s">
        <v>1221</v>
      </c>
    </row>
    <row r="91" spans="1:5" ht="45" hidden="1" x14ac:dyDescent="0.25">
      <c r="A91" s="51">
        <v>3</v>
      </c>
      <c r="B91" s="51">
        <v>3</v>
      </c>
      <c r="C91" s="52">
        <v>5</v>
      </c>
      <c r="D91" s="53" t="s">
        <v>1222</v>
      </c>
      <c r="E91" s="50" t="s">
        <v>1223</v>
      </c>
    </row>
    <row r="92" spans="1:5" ht="60" hidden="1" x14ac:dyDescent="0.25">
      <c r="A92" s="51">
        <v>3</v>
      </c>
      <c r="B92" s="51">
        <v>3</v>
      </c>
      <c r="C92" s="52">
        <v>6</v>
      </c>
      <c r="D92" s="53" t="s">
        <v>1224</v>
      </c>
      <c r="E92" s="50" t="s">
        <v>1225</v>
      </c>
    </row>
    <row r="93" spans="1:5" ht="60" hidden="1" x14ac:dyDescent="0.25">
      <c r="A93" s="51">
        <v>3</v>
      </c>
      <c r="B93" s="51">
        <v>4</v>
      </c>
      <c r="C93" s="52">
        <v>0</v>
      </c>
      <c r="D93" s="53" t="s">
        <v>1226</v>
      </c>
      <c r="E93" s="50" t="s">
        <v>1227</v>
      </c>
    </row>
    <row r="94" spans="1:5" ht="60" hidden="1" x14ac:dyDescent="0.25">
      <c r="A94" s="51">
        <v>3</v>
      </c>
      <c r="B94" s="51">
        <v>4</v>
      </c>
      <c r="C94" s="52">
        <v>1</v>
      </c>
      <c r="D94" s="53" t="s">
        <v>1228</v>
      </c>
      <c r="E94" s="50" t="s">
        <v>1229</v>
      </c>
    </row>
    <row r="95" spans="1:5" ht="45" hidden="1" x14ac:dyDescent="0.25">
      <c r="A95" s="51">
        <v>3</v>
      </c>
      <c r="B95" s="51">
        <v>4</v>
      </c>
      <c r="C95" s="52">
        <v>2</v>
      </c>
      <c r="D95" s="53" t="s">
        <v>1230</v>
      </c>
      <c r="E95" s="50" t="s">
        <v>1231</v>
      </c>
    </row>
    <row r="96" spans="1:5" ht="30" hidden="1" x14ac:dyDescent="0.25">
      <c r="A96" s="51">
        <v>3</v>
      </c>
      <c r="B96" s="51">
        <v>4</v>
      </c>
      <c r="C96" s="52">
        <v>3</v>
      </c>
      <c r="D96" s="53" t="s">
        <v>1232</v>
      </c>
      <c r="E96" s="50" t="s">
        <v>1233</v>
      </c>
    </row>
    <row r="97" spans="1:5" ht="45" hidden="1" x14ac:dyDescent="0.25">
      <c r="A97" s="51">
        <v>3</v>
      </c>
      <c r="B97" s="51">
        <v>5</v>
      </c>
      <c r="C97" s="52">
        <v>0</v>
      </c>
      <c r="D97" s="53" t="s">
        <v>1234</v>
      </c>
      <c r="E97" s="50" t="s">
        <v>1235</v>
      </c>
    </row>
    <row r="98" spans="1:5" ht="75" hidden="1" x14ac:dyDescent="0.25">
      <c r="A98" s="51">
        <v>3</v>
      </c>
      <c r="B98" s="51">
        <v>5</v>
      </c>
      <c r="C98" s="52">
        <v>1</v>
      </c>
      <c r="D98" s="53" t="s">
        <v>1236</v>
      </c>
      <c r="E98" s="50" t="s">
        <v>1237</v>
      </c>
    </row>
    <row r="99" spans="1:5" ht="60" hidden="1" x14ac:dyDescent="0.25">
      <c r="A99" s="51">
        <v>3</v>
      </c>
      <c r="B99" s="51">
        <v>5</v>
      </c>
      <c r="C99" s="52">
        <v>2</v>
      </c>
      <c r="D99" s="53" t="s">
        <v>1238</v>
      </c>
      <c r="E99" s="50" t="s">
        <v>1239</v>
      </c>
    </row>
    <row r="100" spans="1:5" ht="60" hidden="1" x14ac:dyDescent="0.25">
      <c r="A100" s="51">
        <v>3</v>
      </c>
      <c r="B100" s="51">
        <v>5</v>
      </c>
      <c r="C100" s="52">
        <v>3</v>
      </c>
      <c r="D100" s="53" t="s">
        <v>1240</v>
      </c>
      <c r="E100" s="50" t="s">
        <v>1241</v>
      </c>
    </row>
    <row r="101" spans="1:5" ht="60" hidden="1" x14ac:dyDescent="0.25">
      <c r="A101" s="51">
        <v>3</v>
      </c>
      <c r="B101" s="51">
        <v>5</v>
      </c>
      <c r="C101" s="52">
        <v>4</v>
      </c>
      <c r="D101" s="53" t="s">
        <v>1242</v>
      </c>
      <c r="E101" s="50" t="s">
        <v>1243</v>
      </c>
    </row>
    <row r="102" spans="1:5" ht="60" hidden="1" x14ac:dyDescent="0.25">
      <c r="A102" s="51">
        <v>3</v>
      </c>
      <c r="B102" s="51">
        <v>5</v>
      </c>
      <c r="C102" s="52">
        <v>5</v>
      </c>
      <c r="D102" s="53" t="s">
        <v>1244</v>
      </c>
      <c r="E102" s="50" t="s">
        <v>1245</v>
      </c>
    </row>
    <row r="103" spans="1:5" ht="25.5" hidden="1" x14ac:dyDescent="0.25">
      <c r="A103" s="51">
        <v>3</v>
      </c>
      <c r="B103" s="51">
        <v>5</v>
      </c>
      <c r="C103" s="52">
        <v>6</v>
      </c>
      <c r="D103" s="53" t="s">
        <v>1246</v>
      </c>
      <c r="E103" s="50" t="s">
        <v>1247</v>
      </c>
    </row>
    <row r="104" spans="1:5" ht="45" hidden="1" x14ac:dyDescent="0.25">
      <c r="A104" s="51">
        <v>3</v>
      </c>
      <c r="B104" s="51">
        <v>6</v>
      </c>
      <c r="C104" s="52">
        <v>0</v>
      </c>
      <c r="D104" s="53" t="s">
        <v>1248</v>
      </c>
      <c r="E104" s="50" t="s">
        <v>1249</v>
      </c>
    </row>
    <row r="105" spans="1:5" ht="45" hidden="1" x14ac:dyDescent="0.25">
      <c r="A105" s="51">
        <v>3</v>
      </c>
      <c r="B105" s="51">
        <v>6</v>
      </c>
      <c r="C105" s="52">
        <v>1</v>
      </c>
      <c r="D105" s="53" t="s">
        <v>1250</v>
      </c>
      <c r="E105" s="50" t="s">
        <v>1251</v>
      </c>
    </row>
    <row r="106" spans="1:5" ht="45" hidden="1" x14ac:dyDescent="0.25">
      <c r="A106" s="51">
        <v>3</v>
      </c>
      <c r="B106" s="51">
        <v>7</v>
      </c>
      <c r="C106" s="52">
        <v>0</v>
      </c>
      <c r="D106" s="53" t="s">
        <v>1252</v>
      </c>
      <c r="E106" s="50" t="s">
        <v>1253</v>
      </c>
    </row>
    <row r="107" spans="1:5" ht="30" hidden="1" x14ac:dyDescent="0.25">
      <c r="A107" s="51">
        <v>3</v>
      </c>
      <c r="B107" s="51">
        <v>7</v>
      </c>
      <c r="C107" s="52">
        <v>1</v>
      </c>
      <c r="D107" s="53" t="s">
        <v>1254</v>
      </c>
      <c r="E107" s="50" t="s">
        <v>1255</v>
      </c>
    </row>
    <row r="108" spans="1:5" ht="45" hidden="1" x14ac:dyDescent="0.25">
      <c r="A108" s="51">
        <v>3</v>
      </c>
      <c r="B108" s="51">
        <v>7</v>
      </c>
      <c r="C108" s="52">
        <v>2</v>
      </c>
      <c r="D108" s="53" t="s">
        <v>1256</v>
      </c>
      <c r="E108" s="50" t="s">
        <v>1257</v>
      </c>
    </row>
    <row r="109" spans="1:5" ht="30" hidden="1" x14ac:dyDescent="0.25">
      <c r="A109" s="51">
        <v>3</v>
      </c>
      <c r="B109" s="51">
        <v>8</v>
      </c>
      <c r="C109" s="52">
        <v>0</v>
      </c>
      <c r="D109" s="53" t="s">
        <v>1258</v>
      </c>
      <c r="E109" s="50" t="s">
        <v>1259</v>
      </c>
    </row>
    <row r="110" spans="1:5" ht="60" hidden="1" x14ac:dyDescent="0.25">
      <c r="A110" s="51">
        <v>3</v>
      </c>
      <c r="B110" s="51">
        <v>8</v>
      </c>
      <c r="C110" s="52">
        <v>1</v>
      </c>
      <c r="D110" s="53" t="s">
        <v>1260</v>
      </c>
      <c r="E110" s="50" t="s">
        <v>1261</v>
      </c>
    </row>
    <row r="111" spans="1:5" ht="75" hidden="1" x14ac:dyDescent="0.25">
      <c r="A111" s="51">
        <v>3</v>
      </c>
      <c r="B111" s="51">
        <v>8</v>
      </c>
      <c r="C111" s="52">
        <v>2</v>
      </c>
      <c r="D111" s="53" t="s">
        <v>1262</v>
      </c>
      <c r="E111" s="50" t="s">
        <v>1263</v>
      </c>
    </row>
    <row r="112" spans="1:5" ht="45" hidden="1" x14ac:dyDescent="0.25">
      <c r="A112" s="51">
        <v>3</v>
      </c>
      <c r="B112" s="51">
        <v>8</v>
      </c>
      <c r="C112" s="52">
        <v>3</v>
      </c>
      <c r="D112" s="53" t="s">
        <v>1264</v>
      </c>
      <c r="E112" s="50" t="s">
        <v>1265</v>
      </c>
    </row>
    <row r="113" spans="1:5" ht="45" hidden="1" x14ac:dyDescent="0.25">
      <c r="A113" s="51">
        <v>3</v>
      </c>
      <c r="B113" s="51">
        <v>8</v>
      </c>
      <c r="C113" s="52">
        <v>4</v>
      </c>
      <c r="D113" s="53" t="s">
        <v>1266</v>
      </c>
      <c r="E113" s="50" t="s">
        <v>1267</v>
      </c>
    </row>
    <row r="114" spans="1:5" ht="30" hidden="1" x14ac:dyDescent="0.25">
      <c r="A114" s="51">
        <v>3</v>
      </c>
      <c r="B114" s="51">
        <v>9</v>
      </c>
      <c r="C114" s="52">
        <v>0</v>
      </c>
      <c r="D114" s="53" t="s">
        <v>1268</v>
      </c>
      <c r="E114" s="50" t="s">
        <v>1269</v>
      </c>
    </row>
    <row r="115" spans="1:5" ht="105" hidden="1" x14ac:dyDescent="0.25">
      <c r="A115" s="51">
        <v>3</v>
      </c>
      <c r="B115" s="51">
        <v>9</v>
      </c>
      <c r="C115" s="52">
        <v>1</v>
      </c>
      <c r="D115" s="53" t="s">
        <v>1270</v>
      </c>
      <c r="E115" s="50" t="s">
        <v>1271</v>
      </c>
    </row>
    <row r="116" spans="1:5" hidden="1" x14ac:dyDescent="0.25">
      <c r="A116" s="51">
        <v>3</v>
      </c>
      <c r="B116" s="51">
        <v>9</v>
      </c>
      <c r="C116" s="52">
        <v>2</v>
      </c>
      <c r="D116" s="53" t="s">
        <v>1272</v>
      </c>
      <c r="E116" s="50" t="s">
        <v>1273</v>
      </c>
    </row>
    <row r="117" spans="1:5" hidden="1" x14ac:dyDescent="0.25">
      <c r="A117" s="51">
        <v>3</v>
      </c>
      <c r="B117" s="51">
        <v>9</v>
      </c>
      <c r="C117" s="52">
        <v>3</v>
      </c>
      <c r="D117" s="53" t="s">
        <v>1274</v>
      </c>
      <c r="E117" s="50" t="s">
        <v>1275</v>
      </c>
    </row>
    <row r="118" spans="1:5" ht="45" hidden="1" x14ac:dyDescent="0.25">
      <c r="A118" s="51">
        <v>4</v>
      </c>
      <c r="B118" s="51">
        <v>0</v>
      </c>
      <c r="C118" s="52">
        <v>0</v>
      </c>
      <c r="D118" s="54" t="s">
        <v>1276</v>
      </c>
      <c r="E118" s="49" t="s">
        <v>1277</v>
      </c>
    </row>
    <row r="119" spans="1:5" ht="45" hidden="1" x14ac:dyDescent="0.25">
      <c r="A119" s="51">
        <v>4</v>
      </c>
      <c r="B119" s="51">
        <v>1</v>
      </c>
      <c r="C119" s="52">
        <v>0</v>
      </c>
      <c r="D119" s="53" t="s">
        <v>1278</v>
      </c>
      <c r="E119" s="50" t="s">
        <v>1279</v>
      </c>
    </row>
    <row r="120" spans="1:5" ht="30" hidden="1" x14ac:dyDescent="0.25">
      <c r="A120" s="51">
        <v>4</v>
      </c>
      <c r="B120" s="51">
        <v>1</v>
      </c>
      <c r="C120" s="52">
        <v>1</v>
      </c>
      <c r="D120" s="53" t="s">
        <v>1280</v>
      </c>
      <c r="E120" s="50" t="s">
        <v>1281</v>
      </c>
    </row>
    <row r="121" spans="1:5" hidden="1" x14ac:dyDescent="0.25">
      <c r="A121" s="51">
        <v>4</v>
      </c>
      <c r="B121" s="51">
        <v>1</v>
      </c>
      <c r="C121" s="52">
        <v>2</v>
      </c>
      <c r="D121" s="53" t="s">
        <v>1282</v>
      </c>
      <c r="E121" s="50" t="s">
        <v>1283</v>
      </c>
    </row>
    <row r="122" spans="1:5" ht="63.75" hidden="1" x14ac:dyDescent="0.25">
      <c r="A122" s="51">
        <v>4</v>
      </c>
      <c r="B122" s="51">
        <v>2</v>
      </c>
      <c r="C122" s="52">
        <v>0</v>
      </c>
      <c r="D122" s="53" t="s">
        <v>1284</v>
      </c>
      <c r="E122" s="50" t="s">
        <v>1285</v>
      </c>
    </row>
    <row r="123" spans="1:5" ht="25.5" hidden="1" x14ac:dyDescent="0.25">
      <c r="A123" s="51">
        <v>4</v>
      </c>
      <c r="B123" s="51">
        <v>2</v>
      </c>
      <c r="C123" s="52">
        <v>1</v>
      </c>
      <c r="D123" s="53" t="s">
        <v>1286</v>
      </c>
      <c r="E123" s="50" t="s">
        <v>1287</v>
      </c>
    </row>
    <row r="124" spans="1:5" ht="38.25" hidden="1" x14ac:dyDescent="0.25">
      <c r="A124" s="51">
        <v>4</v>
      </c>
      <c r="B124" s="51">
        <v>2</v>
      </c>
      <c r="C124" s="52">
        <v>2</v>
      </c>
      <c r="D124" s="53" t="s">
        <v>1288</v>
      </c>
      <c r="E124" s="50" t="s">
        <v>1289</v>
      </c>
    </row>
    <row r="125" spans="1:5" ht="45" hidden="1" x14ac:dyDescent="0.25">
      <c r="A125" s="51">
        <v>4</v>
      </c>
      <c r="B125" s="51">
        <v>2</v>
      </c>
      <c r="C125" s="52">
        <v>3</v>
      </c>
      <c r="D125" s="53" t="s">
        <v>1290</v>
      </c>
      <c r="E125" s="50" t="s">
        <v>1291</v>
      </c>
    </row>
    <row r="126" spans="1:5" ht="30" hidden="1" x14ac:dyDescent="0.25">
      <c r="A126" s="51">
        <v>4</v>
      </c>
      <c r="B126" s="51">
        <v>3</v>
      </c>
      <c r="C126" s="52">
        <v>0</v>
      </c>
      <c r="D126" s="53" t="s">
        <v>1292</v>
      </c>
      <c r="E126" s="50" t="s">
        <v>1293</v>
      </c>
    </row>
    <row r="127" spans="1:5" ht="30" hidden="1" x14ac:dyDescent="0.25">
      <c r="A127" s="51">
        <v>4</v>
      </c>
      <c r="B127" s="51">
        <v>3</v>
      </c>
      <c r="C127" s="52">
        <v>1</v>
      </c>
      <c r="D127" s="53" t="s">
        <v>1294</v>
      </c>
      <c r="E127" s="50" t="s">
        <v>1295</v>
      </c>
    </row>
    <row r="128" spans="1:5" hidden="1" x14ac:dyDescent="0.25">
      <c r="A128" s="51">
        <v>4</v>
      </c>
      <c r="B128" s="51">
        <v>3</v>
      </c>
      <c r="C128" s="52">
        <v>2</v>
      </c>
      <c r="D128" s="53" t="s">
        <v>1296</v>
      </c>
      <c r="E128" s="50" t="s">
        <v>1297</v>
      </c>
    </row>
    <row r="129" spans="1:5" hidden="1" x14ac:dyDescent="0.25">
      <c r="A129" s="51">
        <v>4</v>
      </c>
      <c r="B129" s="51">
        <v>3</v>
      </c>
      <c r="C129" s="52">
        <v>3</v>
      </c>
      <c r="D129" s="53" t="s">
        <v>1298</v>
      </c>
      <c r="E129" s="50" t="s">
        <v>1299</v>
      </c>
    </row>
    <row r="130" spans="1:5" ht="38.25" hidden="1" x14ac:dyDescent="0.25">
      <c r="A130" s="51">
        <v>4</v>
      </c>
      <c r="B130" s="51">
        <v>3</v>
      </c>
      <c r="C130" s="52">
        <v>4</v>
      </c>
      <c r="D130" s="53" t="s">
        <v>1300</v>
      </c>
      <c r="E130" s="50" t="s">
        <v>1301</v>
      </c>
    </row>
    <row r="131" spans="1:5" ht="25.5" hidden="1" x14ac:dyDescent="0.25">
      <c r="A131" s="51">
        <v>4</v>
      </c>
      <c r="B131" s="51">
        <v>4</v>
      </c>
      <c r="C131" s="52">
        <v>0</v>
      </c>
      <c r="D131" s="53" t="s">
        <v>1302</v>
      </c>
      <c r="E131" s="50" t="s">
        <v>1303</v>
      </c>
    </row>
    <row r="132" spans="1:5" ht="25.5" hidden="1" x14ac:dyDescent="0.25">
      <c r="A132" s="51">
        <v>4</v>
      </c>
      <c r="B132" s="51">
        <v>4</v>
      </c>
      <c r="C132" s="52">
        <v>1</v>
      </c>
      <c r="D132" s="53" t="s">
        <v>1304</v>
      </c>
      <c r="E132" s="50" t="s">
        <v>1303</v>
      </c>
    </row>
  </sheetData>
  <mergeCells count="1">
    <mergeCell ref="A1:E1"/>
  </mergeCells>
  <printOptions horizontalCentered="1"/>
  <pageMargins left="0.70866141732283472" right="0.70866141732283472" top="0.35433070866141736" bottom="0.55118110236220474" header="0.23622047244094491" footer="0.23622047244094491"/>
  <pageSetup scale="70" orientation="landscape" r:id="rId1"/>
  <headerFooter>
    <oddFooter>&amp;LEjercicio Fiscal 2018&amp;RPágina &amp;P de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10"/>
  <sheetViews>
    <sheetView workbookViewId="0">
      <selection sqref="A1:B1"/>
    </sheetView>
  </sheetViews>
  <sheetFormatPr baseColWidth="10" defaultColWidth="0" defaultRowHeight="15" customHeight="1" zeroHeight="1" x14ac:dyDescent="0.25"/>
  <cols>
    <col min="1" max="1" width="10.7109375" style="46" customWidth="1"/>
    <col min="2" max="2" width="80" style="43" customWidth="1"/>
    <col min="3" max="3" width="99.85546875" style="47" hidden="1" customWidth="1"/>
    <col min="4" max="4" width="0.28515625" style="47" customWidth="1"/>
    <col min="5" max="5" width="0" style="47" hidden="1" customWidth="1"/>
    <col min="6" max="16384" width="11.42578125" style="47" hidden="1"/>
  </cols>
  <sheetData>
    <row r="1" spans="1:256" ht="30.75" customHeight="1" x14ac:dyDescent="0.25">
      <c r="A1" s="969" t="s">
        <v>1796</v>
      </c>
      <c r="B1" s="970"/>
    </row>
    <row r="2" spans="1:256" s="497" customFormat="1" ht="24.95" customHeight="1" x14ac:dyDescent="0.25">
      <c r="A2" s="499" t="s">
        <v>39</v>
      </c>
      <c r="B2" s="500" t="s">
        <v>34</v>
      </c>
      <c r="C2" s="496" t="s">
        <v>772</v>
      </c>
      <c r="D2" s="497" t="s">
        <v>773</v>
      </c>
      <c r="E2" s="497" t="s">
        <v>774</v>
      </c>
      <c r="F2" s="497" t="s">
        <v>775</v>
      </c>
      <c r="G2" s="497" t="s">
        <v>776</v>
      </c>
      <c r="H2" s="497" t="s">
        <v>777</v>
      </c>
      <c r="I2" s="497" t="s">
        <v>778</v>
      </c>
      <c r="J2" s="497" t="s">
        <v>779</v>
      </c>
      <c r="K2" s="497" t="s">
        <v>780</v>
      </c>
      <c r="L2" s="497" t="s">
        <v>781</v>
      </c>
      <c r="M2" s="497" t="s">
        <v>782</v>
      </c>
      <c r="N2" s="497" t="s">
        <v>783</v>
      </c>
      <c r="O2" s="497" t="s">
        <v>784</v>
      </c>
      <c r="P2" s="497" t="s">
        <v>785</v>
      </c>
      <c r="Q2" s="497" t="s">
        <v>786</v>
      </c>
      <c r="R2" s="497" t="s">
        <v>787</v>
      </c>
      <c r="S2" s="497" t="s">
        <v>788</v>
      </c>
      <c r="T2" s="497" t="s">
        <v>789</v>
      </c>
      <c r="U2" s="497" t="s">
        <v>790</v>
      </c>
      <c r="V2" s="497" t="s">
        <v>791</v>
      </c>
      <c r="W2" s="497" t="s">
        <v>792</v>
      </c>
      <c r="X2" s="497" t="s">
        <v>793</v>
      </c>
      <c r="Y2" s="497" t="s">
        <v>794</v>
      </c>
      <c r="Z2" s="497" t="s">
        <v>795</v>
      </c>
      <c r="AA2" s="497" t="s">
        <v>796</v>
      </c>
      <c r="AB2" s="497" t="s">
        <v>797</v>
      </c>
      <c r="AC2" s="497" t="s">
        <v>798</v>
      </c>
      <c r="AD2" s="497" t="s">
        <v>799</v>
      </c>
      <c r="AE2" s="497" t="s">
        <v>800</v>
      </c>
      <c r="AF2" s="497" t="s">
        <v>801</v>
      </c>
      <c r="AG2" s="497" t="s">
        <v>802</v>
      </c>
      <c r="AH2" s="497" t="s">
        <v>803</v>
      </c>
      <c r="AI2" s="497" t="s">
        <v>804</v>
      </c>
      <c r="AJ2" s="497" t="s">
        <v>805</v>
      </c>
      <c r="AK2" s="497" t="s">
        <v>806</v>
      </c>
      <c r="AL2" s="497" t="s">
        <v>807</v>
      </c>
      <c r="AM2" s="497" t="s">
        <v>808</v>
      </c>
      <c r="AN2" s="497" t="s">
        <v>809</v>
      </c>
      <c r="AO2" s="497" t="s">
        <v>810</v>
      </c>
      <c r="AP2" s="497" t="s">
        <v>811</v>
      </c>
      <c r="AQ2" s="497" t="s">
        <v>812</v>
      </c>
      <c r="AR2" s="497" t="s">
        <v>813</v>
      </c>
      <c r="AS2" s="497" t="s">
        <v>814</v>
      </c>
      <c r="AT2" s="497" t="s">
        <v>815</v>
      </c>
      <c r="AU2" s="497" t="s">
        <v>816</v>
      </c>
      <c r="AV2" s="497" t="s">
        <v>817</v>
      </c>
      <c r="AW2" s="497" t="s">
        <v>818</v>
      </c>
      <c r="AX2" s="497" t="s">
        <v>819</v>
      </c>
      <c r="AY2" s="497" t="s">
        <v>820</v>
      </c>
      <c r="AZ2" s="497" t="s">
        <v>821</v>
      </c>
      <c r="BA2" s="497" t="s">
        <v>822</v>
      </c>
      <c r="BB2" s="497" t="s">
        <v>823</v>
      </c>
      <c r="BC2" s="497" t="s">
        <v>824</v>
      </c>
      <c r="BD2" s="497" t="s">
        <v>825</v>
      </c>
      <c r="BE2" s="497" t="s">
        <v>826</v>
      </c>
      <c r="BF2" s="497" t="s">
        <v>827</v>
      </c>
      <c r="BG2" s="497" t="s">
        <v>828</v>
      </c>
      <c r="BH2" s="497" t="s">
        <v>829</v>
      </c>
      <c r="BI2" s="497" t="s">
        <v>830</v>
      </c>
      <c r="BJ2" s="497" t="s">
        <v>831</v>
      </c>
      <c r="BK2" s="497" t="s">
        <v>832</v>
      </c>
      <c r="BL2" s="497" t="s">
        <v>833</v>
      </c>
      <c r="BM2" s="497" t="s">
        <v>834</v>
      </c>
      <c r="BN2" s="497" t="s">
        <v>835</v>
      </c>
      <c r="BO2" s="497" t="s">
        <v>836</v>
      </c>
      <c r="BP2" s="497" t="s">
        <v>837</v>
      </c>
      <c r="BQ2" s="497" t="s">
        <v>838</v>
      </c>
      <c r="BR2" s="497" t="s">
        <v>839</v>
      </c>
      <c r="BS2" s="497" t="s">
        <v>840</v>
      </c>
      <c r="BT2" s="497" t="s">
        <v>841</v>
      </c>
      <c r="BU2" s="497" t="s">
        <v>842</v>
      </c>
      <c r="BV2" s="497" t="s">
        <v>843</v>
      </c>
      <c r="BW2" s="497" t="s">
        <v>844</v>
      </c>
      <c r="BX2" s="497" t="s">
        <v>845</v>
      </c>
      <c r="BY2" s="497" t="s">
        <v>846</v>
      </c>
      <c r="BZ2" s="497" t="s">
        <v>847</v>
      </c>
      <c r="CA2" s="497" t="s">
        <v>848</v>
      </c>
      <c r="CB2" s="497" t="s">
        <v>849</v>
      </c>
      <c r="CC2" s="497" t="s">
        <v>850</v>
      </c>
      <c r="CD2" s="497" t="s">
        <v>851</v>
      </c>
      <c r="CE2" s="497" t="s">
        <v>852</v>
      </c>
      <c r="CF2" s="497" t="s">
        <v>853</v>
      </c>
      <c r="CG2" s="497" t="s">
        <v>854</v>
      </c>
      <c r="CH2" s="497" t="s">
        <v>855</v>
      </c>
      <c r="CI2" s="497" t="s">
        <v>856</v>
      </c>
      <c r="CJ2" s="497" t="s">
        <v>857</v>
      </c>
      <c r="CK2" s="497" t="s">
        <v>858</v>
      </c>
      <c r="CL2" s="497" t="s">
        <v>859</v>
      </c>
      <c r="CM2" s="497" t="s">
        <v>860</v>
      </c>
      <c r="CN2" s="497" t="s">
        <v>861</v>
      </c>
      <c r="CO2" s="497" t="s">
        <v>862</v>
      </c>
      <c r="CP2" s="497" t="s">
        <v>863</v>
      </c>
      <c r="CQ2" s="497" t="s">
        <v>864</v>
      </c>
      <c r="CR2" s="497" t="s">
        <v>865</v>
      </c>
      <c r="CS2" s="497" t="s">
        <v>866</v>
      </c>
      <c r="CT2" s="497" t="s">
        <v>867</v>
      </c>
      <c r="CU2" s="497" t="s">
        <v>868</v>
      </c>
      <c r="CV2" s="497" t="s">
        <v>869</v>
      </c>
      <c r="CW2" s="497" t="s">
        <v>870</v>
      </c>
      <c r="CX2" s="497" t="s">
        <v>871</v>
      </c>
      <c r="CY2" s="497" t="s">
        <v>872</v>
      </c>
      <c r="CZ2" s="497" t="s">
        <v>873</v>
      </c>
      <c r="DA2" s="497" t="s">
        <v>874</v>
      </c>
      <c r="DB2" s="497" t="s">
        <v>875</v>
      </c>
      <c r="DC2" s="497" t="s">
        <v>876</v>
      </c>
      <c r="DD2" s="497" t="s">
        <v>877</v>
      </c>
      <c r="DE2" s="497" t="s">
        <v>878</v>
      </c>
      <c r="DF2" s="497" t="s">
        <v>879</v>
      </c>
      <c r="DG2" s="497" t="s">
        <v>880</v>
      </c>
      <c r="DH2" s="497" t="s">
        <v>881</v>
      </c>
      <c r="DI2" s="497" t="s">
        <v>882</v>
      </c>
      <c r="DJ2" s="497" t="s">
        <v>883</v>
      </c>
      <c r="DK2" s="497" t="s">
        <v>884</v>
      </c>
      <c r="DL2" s="497" t="s">
        <v>885</v>
      </c>
      <c r="DM2" s="497" t="s">
        <v>886</v>
      </c>
      <c r="DN2" s="497" t="s">
        <v>887</v>
      </c>
      <c r="DO2" s="497" t="s">
        <v>888</v>
      </c>
      <c r="DP2" s="497" t="s">
        <v>889</v>
      </c>
      <c r="DQ2" s="497" t="s">
        <v>890</v>
      </c>
      <c r="DR2" s="497" t="s">
        <v>891</v>
      </c>
      <c r="DS2" s="497" t="s">
        <v>892</v>
      </c>
      <c r="DT2" s="497" t="s">
        <v>893</v>
      </c>
      <c r="DU2" s="497" t="s">
        <v>894</v>
      </c>
      <c r="DV2" s="497" t="s">
        <v>895</v>
      </c>
      <c r="DW2" s="497" t="s">
        <v>896</v>
      </c>
      <c r="DX2" s="497" t="s">
        <v>897</v>
      </c>
      <c r="DY2" s="497" t="s">
        <v>898</v>
      </c>
      <c r="DZ2" s="497" t="s">
        <v>899</v>
      </c>
      <c r="EA2" s="497" t="s">
        <v>900</v>
      </c>
      <c r="EB2" s="497" t="s">
        <v>901</v>
      </c>
      <c r="EC2" s="497" t="s">
        <v>902</v>
      </c>
      <c r="ED2" s="497" t="s">
        <v>903</v>
      </c>
      <c r="EE2" s="497" t="s">
        <v>904</v>
      </c>
      <c r="EF2" s="497" t="s">
        <v>905</v>
      </c>
      <c r="EG2" s="497" t="s">
        <v>906</v>
      </c>
      <c r="EH2" s="497" t="s">
        <v>907</v>
      </c>
      <c r="EI2" s="497" t="s">
        <v>908</v>
      </c>
      <c r="EJ2" s="497" t="s">
        <v>909</v>
      </c>
      <c r="EK2" s="497" t="s">
        <v>910</v>
      </c>
      <c r="EL2" s="497" t="s">
        <v>911</v>
      </c>
      <c r="EM2" s="497" t="s">
        <v>912</v>
      </c>
      <c r="EN2" s="497" t="s">
        <v>913</v>
      </c>
      <c r="EO2" s="497" t="s">
        <v>914</v>
      </c>
      <c r="EP2" s="497" t="s">
        <v>915</v>
      </c>
      <c r="EQ2" s="497" t="s">
        <v>916</v>
      </c>
      <c r="ER2" s="497" t="s">
        <v>917</v>
      </c>
      <c r="ES2" s="497" t="s">
        <v>918</v>
      </c>
      <c r="ET2" s="497" t="s">
        <v>919</v>
      </c>
      <c r="EU2" s="497" t="s">
        <v>920</v>
      </c>
      <c r="EV2" s="497" t="s">
        <v>921</v>
      </c>
      <c r="EW2" s="497" t="s">
        <v>922</v>
      </c>
      <c r="EX2" s="497" t="s">
        <v>923</v>
      </c>
      <c r="EY2" s="497" t="s">
        <v>924</v>
      </c>
      <c r="EZ2" s="497" t="s">
        <v>925</v>
      </c>
      <c r="FA2" s="497" t="s">
        <v>926</v>
      </c>
      <c r="FB2" s="497" t="s">
        <v>927</v>
      </c>
      <c r="FC2" s="497" t="s">
        <v>928</v>
      </c>
      <c r="FD2" s="497" t="s">
        <v>929</v>
      </c>
      <c r="FE2" s="497" t="s">
        <v>930</v>
      </c>
      <c r="FF2" s="497" t="s">
        <v>931</v>
      </c>
      <c r="FG2" s="497" t="s">
        <v>932</v>
      </c>
      <c r="FH2" s="497" t="s">
        <v>933</v>
      </c>
      <c r="FI2" s="497" t="s">
        <v>934</v>
      </c>
      <c r="FJ2" s="497" t="s">
        <v>935</v>
      </c>
      <c r="FK2" s="497" t="s">
        <v>936</v>
      </c>
      <c r="FL2" s="497" t="s">
        <v>937</v>
      </c>
      <c r="FM2" s="497" t="s">
        <v>938</v>
      </c>
      <c r="FN2" s="497" t="s">
        <v>939</v>
      </c>
      <c r="FO2" s="497" t="s">
        <v>940</v>
      </c>
      <c r="FP2" s="497" t="s">
        <v>941</v>
      </c>
      <c r="FQ2" s="497" t="s">
        <v>942</v>
      </c>
      <c r="FR2" s="497" t="s">
        <v>943</v>
      </c>
      <c r="FS2" s="497" t="s">
        <v>944</v>
      </c>
      <c r="FT2" s="497" t="s">
        <v>945</v>
      </c>
      <c r="FU2" s="497" t="s">
        <v>946</v>
      </c>
      <c r="FV2" s="497" t="s">
        <v>947</v>
      </c>
      <c r="FW2" s="497" t="s">
        <v>948</v>
      </c>
      <c r="FX2" s="497" t="s">
        <v>949</v>
      </c>
      <c r="FY2" s="497" t="s">
        <v>950</v>
      </c>
      <c r="FZ2" s="497" t="s">
        <v>951</v>
      </c>
      <c r="GA2" s="497" t="s">
        <v>952</v>
      </c>
      <c r="GB2" s="497" t="s">
        <v>953</v>
      </c>
      <c r="GC2" s="497" t="s">
        <v>954</v>
      </c>
      <c r="GD2" s="497" t="s">
        <v>955</v>
      </c>
      <c r="GE2" s="497" t="s">
        <v>956</v>
      </c>
      <c r="GF2" s="497" t="s">
        <v>957</v>
      </c>
      <c r="GG2" s="497" t="s">
        <v>958</v>
      </c>
      <c r="GH2" s="497" t="s">
        <v>959</v>
      </c>
      <c r="GI2" s="497" t="s">
        <v>960</v>
      </c>
      <c r="GJ2" s="497" t="s">
        <v>961</v>
      </c>
      <c r="GK2" s="497" t="s">
        <v>962</v>
      </c>
      <c r="GL2" s="497" t="s">
        <v>963</v>
      </c>
      <c r="GM2" s="497" t="s">
        <v>964</v>
      </c>
      <c r="GN2" s="497" t="s">
        <v>965</v>
      </c>
      <c r="GO2" s="497" t="s">
        <v>966</v>
      </c>
      <c r="GP2" s="497" t="s">
        <v>967</v>
      </c>
      <c r="GQ2" s="497" t="s">
        <v>968</v>
      </c>
      <c r="GR2" s="497" t="s">
        <v>969</v>
      </c>
      <c r="GS2" s="497" t="s">
        <v>970</v>
      </c>
      <c r="GT2" s="497" t="s">
        <v>971</v>
      </c>
      <c r="GU2" s="497" t="s">
        <v>972</v>
      </c>
      <c r="GV2" s="497" t="s">
        <v>973</v>
      </c>
      <c r="GW2" s="497" t="s">
        <v>974</v>
      </c>
      <c r="GX2" s="497" t="s">
        <v>975</v>
      </c>
      <c r="GY2" s="497" t="s">
        <v>976</v>
      </c>
      <c r="GZ2" s="497" t="s">
        <v>977</v>
      </c>
      <c r="HA2" s="497" t="s">
        <v>978</v>
      </c>
      <c r="HB2" s="497" t="s">
        <v>979</v>
      </c>
      <c r="HC2" s="497" t="s">
        <v>980</v>
      </c>
      <c r="HD2" s="497" t="s">
        <v>981</v>
      </c>
      <c r="HE2" s="497" t="s">
        <v>982</v>
      </c>
      <c r="HF2" s="497" t="s">
        <v>983</v>
      </c>
      <c r="HG2" s="497" t="s">
        <v>984</v>
      </c>
      <c r="HH2" s="497" t="s">
        <v>985</v>
      </c>
      <c r="HI2" s="497" t="s">
        <v>986</v>
      </c>
      <c r="HJ2" s="497" t="s">
        <v>987</v>
      </c>
      <c r="HK2" s="497" t="s">
        <v>988</v>
      </c>
      <c r="HL2" s="497" t="s">
        <v>989</v>
      </c>
      <c r="HM2" s="497" t="s">
        <v>990</v>
      </c>
      <c r="HN2" s="497" t="s">
        <v>991</v>
      </c>
      <c r="HO2" s="497" t="s">
        <v>992</v>
      </c>
      <c r="HP2" s="497" t="s">
        <v>993</v>
      </c>
      <c r="HQ2" s="497" t="s">
        <v>994</v>
      </c>
      <c r="HR2" s="497" t="s">
        <v>995</v>
      </c>
      <c r="HS2" s="497" t="s">
        <v>996</v>
      </c>
      <c r="HT2" s="497" t="s">
        <v>997</v>
      </c>
      <c r="HU2" s="497" t="s">
        <v>998</v>
      </c>
      <c r="HV2" s="497" t="s">
        <v>999</v>
      </c>
      <c r="HW2" s="497" t="s">
        <v>1000</v>
      </c>
      <c r="HX2" s="497" t="s">
        <v>1001</v>
      </c>
      <c r="HY2" s="497" t="s">
        <v>1002</v>
      </c>
      <c r="HZ2" s="497" t="s">
        <v>1003</v>
      </c>
      <c r="IA2" s="497" t="s">
        <v>1004</v>
      </c>
      <c r="IB2" s="497" t="s">
        <v>1005</v>
      </c>
      <c r="IC2" s="497" t="s">
        <v>1006</v>
      </c>
      <c r="ID2" s="497" t="s">
        <v>1007</v>
      </c>
      <c r="IE2" s="497" t="s">
        <v>1008</v>
      </c>
      <c r="IF2" s="497" t="s">
        <v>1009</v>
      </c>
      <c r="IG2" s="497" t="s">
        <v>1010</v>
      </c>
      <c r="IH2" s="497" t="s">
        <v>1011</v>
      </c>
      <c r="II2" s="497" t="s">
        <v>1012</v>
      </c>
      <c r="IJ2" s="497" t="s">
        <v>1013</v>
      </c>
      <c r="IK2" s="497" t="s">
        <v>1014</v>
      </c>
      <c r="IL2" s="497" t="s">
        <v>1015</v>
      </c>
      <c r="IM2" s="497" t="s">
        <v>1016</v>
      </c>
      <c r="IN2" s="497" t="s">
        <v>1017</v>
      </c>
      <c r="IO2" s="497" t="s">
        <v>1018</v>
      </c>
      <c r="IP2" s="497" t="s">
        <v>1019</v>
      </c>
      <c r="IQ2" s="497" t="s">
        <v>1020</v>
      </c>
      <c r="IR2" s="497" t="s">
        <v>1021</v>
      </c>
      <c r="IS2" s="497" t="s">
        <v>1022</v>
      </c>
      <c r="IT2" s="497" t="s">
        <v>1023</v>
      </c>
      <c r="IU2" s="497" t="s">
        <v>1024</v>
      </c>
      <c r="IV2" s="497" t="s">
        <v>1025</v>
      </c>
    </row>
    <row r="3" spans="1:256" s="497" customFormat="1" ht="5.25" customHeight="1" x14ac:dyDescent="0.25">
      <c r="A3" s="501"/>
      <c r="B3" s="502"/>
      <c r="C3" s="498"/>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495"/>
      <c r="AY3" s="495"/>
      <c r="AZ3" s="495"/>
      <c r="BA3" s="495"/>
      <c r="BB3" s="495"/>
      <c r="BC3" s="495"/>
      <c r="BD3" s="495"/>
      <c r="BE3" s="495"/>
      <c r="BF3" s="495"/>
      <c r="BG3" s="495"/>
      <c r="BH3" s="495"/>
      <c r="BI3" s="495"/>
      <c r="BJ3" s="495"/>
      <c r="BK3" s="495"/>
      <c r="BL3" s="495"/>
      <c r="BM3" s="495"/>
      <c r="BN3" s="495"/>
      <c r="BO3" s="495"/>
      <c r="BP3" s="495"/>
      <c r="BQ3" s="495"/>
      <c r="BR3" s="495"/>
      <c r="BS3" s="495"/>
      <c r="BT3" s="495"/>
      <c r="BU3" s="495"/>
      <c r="BV3" s="495"/>
      <c r="BW3" s="495"/>
      <c r="BX3" s="495"/>
      <c r="BY3" s="495"/>
      <c r="BZ3" s="495"/>
      <c r="CA3" s="495"/>
      <c r="CB3" s="495"/>
      <c r="CC3" s="495"/>
      <c r="CD3" s="495"/>
      <c r="CE3" s="495"/>
      <c r="CF3" s="495"/>
      <c r="CG3" s="495"/>
      <c r="CH3" s="495"/>
      <c r="CI3" s="495"/>
      <c r="CJ3" s="495"/>
      <c r="CK3" s="495"/>
      <c r="CL3" s="495"/>
      <c r="CM3" s="495"/>
      <c r="CN3" s="495"/>
      <c r="CO3" s="495"/>
      <c r="CP3" s="495"/>
      <c r="CQ3" s="495"/>
      <c r="CR3" s="495"/>
      <c r="CS3" s="495"/>
      <c r="CT3" s="495"/>
      <c r="CU3" s="495"/>
      <c r="CV3" s="495"/>
      <c r="CW3" s="495"/>
      <c r="CX3" s="495"/>
      <c r="CY3" s="495"/>
      <c r="CZ3" s="495"/>
      <c r="DA3" s="495"/>
      <c r="DB3" s="495"/>
      <c r="DC3" s="495"/>
      <c r="DD3" s="495"/>
      <c r="DE3" s="495"/>
      <c r="DF3" s="495"/>
      <c r="DG3" s="495"/>
      <c r="DH3" s="495"/>
      <c r="DI3" s="495"/>
      <c r="DJ3" s="495"/>
      <c r="DK3" s="495"/>
      <c r="DL3" s="495"/>
      <c r="DM3" s="495"/>
      <c r="DN3" s="495"/>
      <c r="DO3" s="495"/>
      <c r="DP3" s="495"/>
      <c r="DQ3" s="495"/>
      <c r="DR3" s="495"/>
      <c r="DS3" s="495"/>
      <c r="DT3" s="495"/>
      <c r="DU3" s="495"/>
      <c r="DV3" s="495"/>
      <c r="DW3" s="495"/>
      <c r="DX3" s="495"/>
      <c r="DY3" s="495"/>
      <c r="DZ3" s="495"/>
      <c r="EA3" s="495"/>
      <c r="EB3" s="495"/>
      <c r="EC3" s="495"/>
      <c r="ED3" s="495"/>
      <c r="EE3" s="495"/>
      <c r="EF3" s="495"/>
      <c r="EG3" s="495"/>
      <c r="EH3" s="495"/>
      <c r="EI3" s="495"/>
      <c r="EJ3" s="495"/>
      <c r="EK3" s="495"/>
      <c r="EL3" s="495"/>
      <c r="EM3" s="495"/>
      <c r="EN3" s="495"/>
      <c r="EO3" s="495"/>
      <c r="EP3" s="495"/>
      <c r="EQ3" s="495"/>
      <c r="ER3" s="495"/>
      <c r="ES3" s="495"/>
      <c r="ET3" s="495"/>
      <c r="EU3" s="495"/>
      <c r="EV3" s="495"/>
      <c r="EW3" s="495"/>
      <c r="EX3" s="495"/>
      <c r="EY3" s="495"/>
      <c r="EZ3" s="495"/>
      <c r="FA3" s="495"/>
      <c r="FB3" s="495"/>
      <c r="FC3" s="495"/>
      <c r="FD3" s="495"/>
      <c r="FE3" s="495"/>
      <c r="FF3" s="495"/>
      <c r="FG3" s="495"/>
      <c r="FH3" s="495"/>
      <c r="FI3" s="495"/>
      <c r="FJ3" s="495"/>
      <c r="FK3" s="495"/>
      <c r="FL3" s="495"/>
      <c r="FM3" s="495"/>
      <c r="FN3" s="495"/>
      <c r="FO3" s="495"/>
      <c r="FP3" s="495"/>
      <c r="FQ3" s="495"/>
      <c r="FR3" s="495"/>
      <c r="FS3" s="495"/>
      <c r="FT3" s="495"/>
      <c r="FU3" s="495"/>
      <c r="FV3" s="495"/>
      <c r="FW3" s="495"/>
      <c r="FX3" s="495"/>
      <c r="FY3" s="495"/>
      <c r="FZ3" s="495"/>
      <c r="GA3" s="495"/>
      <c r="GB3" s="495"/>
      <c r="GC3" s="495"/>
      <c r="GD3" s="495"/>
      <c r="GE3" s="495"/>
      <c r="GF3" s="495"/>
      <c r="GG3" s="495"/>
      <c r="GH3" s="495"/>
      <c r="GI3" s="495"/>
      <c r="GJ3" s="495"/>
      <c r="GK3" s="495"/>
      <c r="GL3" s="495"/>
      <c r="GM3" s="495"/>
      <c r="GN3" s="495"/>
      <c r="GO3" s="495"/>
      <c r="GP3" s="495"/>
      <c r="GQ3" s="495"/>
      <c r="GR3" s="495"/>
      <c r="GS3" s="495"/>
      <c r="GT3" s="495"/>
      <c r="GU3" s="495"/>
      <c r="GV3" s="495"/>
      <c r="GW3" s="495"/>
      <c r="GX3" s="495"/>
      <c r="GY3" s="495"/>
      <c r="GZ3" s="495"/>
      <c r="HA3" s="495"/>
      <c r="HB3" s="495"/>
      <c r="HC3" s="495"/>
      <c r="HD3" s="495"/>
      <c r="HE3" s="495"/>
      <c r="HF3" s="495"/>
      <c r="HG3" s="495"/>
      <c r="HH3" s="495"/>
      <c r="HI3" s="495"/>
      <c r="HJ3" s="495"/>
      <c r="HK3" s="495"/>
      <c r="HL3" s="495"/>
      <c r="HM3" s="495"/>
      <c r="HN3" s="495"/>
      <c r="HO3" s="495"/>
      <c r="HP3" s="495"/>
      <c r="HQ3" s="495"/>
      <c r="HR3" s="495"/>
      <c r="HS3" s="495"/>
      <c r="HT3" s="495"/>
      <c r="HU3" s="495"/>
      <c r="HV3" s="495"/>
      <c r="HW3" s="495"/>
      <c r="HX3" s="495"/>
      <c r="HY3" s="495"/>
      <c r="HZ3" s="495"/>
      <c r="IA3" s="495"/>
      <c r="IB3" s="495"/>
      <c r="IC3" s="495"/>
      <c r="ID3" s="495"/>
      <c r="IE3" s="495"/>
      <c r="IF3" s="495"/>
      <c r="IG3" s="495"/>
      <c r="IH3" s="495"/>
      <c r="II3" s="495"/>
      <c r="IJ3" s="495"/>
      <c r="IK3" s="495"/>
      <c r="IL3" s="495"/>
      <c r="IM3" s="495"/>
      <c r="IN3" s="495"/>
      <c r="IO3" s="495"/>
      <c r="IP3" s="495"/>
      <c r="IQ3" s="495"/>
      <c r="IR3" s="495"/>
      <c r="IS3" s="495"/>
      <c r="IT3" s="495"/>
      <c r="IU3" s="495"/>
      <c r="IV3" s="495"/>
    </row>
    <row r="4" spans="1:256" s="41" customFormat="1" ht="20.100000000000001" customHeight="1" x14ac:dyDescent="0.25">
      <c r="A4" s="503">
        <v>100</v>
      </c>
      <c r="B4" s="504" t="s">
        <v>1333</v>
      </c>
      <c r="C4" s="40"/>
    </row>
    <row r="5" spans="1:256" s="41" customFormat="1" ht="20.100000000000001" customHeight="1" x14ac:dyDescent="0.25">
      <c r="A5" s="505">
        <v>101</v>
      </c>
      <c r="B5" s="506" t="s">
        <v>1692</v>
      </c>
      <c r="C5" s="40"/>
    </row>
    <row r="6" spans="1:256" s="41" customFormat="1" ht="20.100000000000001" customHeight="1" x14ac:dyDescent="0.25">
      <c r="A6" s="505">
        <v>102</v>
      </c>
      <c r="B6" s="506" t="s">
        <v>1695</v>
      </c>
      <c r="C6" s="40"/>
    </row>
    <row r="7" spans="1:256" s="41" customFormat="1" ht="20.100000000000001" customHeight="1" x14ac:dyDescent="0.25">
      <c r="A7" s="505">
        <v>103</v>
      </c>
      <c r="B7" s="506" t="s">
        <v>1696</v>
      </c>
      <c r="C7" s="40"/>
    </row>
    <row r="8" spans="1:256" s="41" customFormat="1" ht="20.100000000000001" customHeight="1" x14ac:dyDescent="0.25">
      <c r="A8" s="505">
        <v>104</v>
      </c>
      <c r="B8" s="506" t="s">
        <v>2</v>
      </c>
      <c r="C8" s="40"/>
    </row>
    <row r="9" spans="1:256" s="41" customFormat="1" ht="20.100000000000001" customHeight="1" x14ac:dyDescent="0.25">
      <c r="A9" s="505">
        <v>105</v>
      </c>
      <c r="B9" s="506" t="s">
        <v>1693</v>
      </c>
      <c r="C9" s="40"/>
    </row>
    <row r="10" spans="1:256" s="41" customFormat="1" ht="20.100000000000001" customHeight="1" x14ac:dyDescent="0.25">
      <c r="A10" s="505">
        <v>106</v>
      </c>
      <c r="B10" s="506" t="s">
        <v>1694</v>
      </c>
      <c r="C10" s="40"/>
    </row>
    <row r="11" spans="1:256" s="41" customFormat="1" ht="20.100000000000001" customHeight="1" x14ac:dyDescent="0.25">
      <c r="A11" s="505">
        <v>107</v>
      </c>
      <c r="B11" s="506" t="s">
        <v>1758</v>
      </c>
      <c r="C11" s="40"/>
    </row>
    <row r="12" spans="1:256" s="41" customFormat="1" ht="20.100000000000001" customHeight="1" x14ac:dyDescent="0.25">
      <c r="A12" s="503">
        <v>200</v>
      </c>
      <c r="B12" s="504" t="s">
        <v>40</v>
      </c>
      <c r="C12" s="40"/>
    </row>
    <row r="13" spans="1:256" s="41" customFormat="1" ht="20.100000000000001" customHeight="1" x14ac:dyDescent="0.25">
      <c r="A13" s="505">
        <v>201</v>
      </c>
      <c r="B13" s="506" t="s">
        <v>1776</v>
      </c>
      <c r="C13" s="40"/>
    </row>
    <row r="14" spans="1:256" s="41" customFormat="1" ht="20.100000000000001" customHeight="1" x14ac:dyDescent="0.25">
      <c r="A14" s="505">
        <v>202</v>
      </c>
      <c r="B14" s="506" t="s">
        <v>1777</v>
      </c>
      <c r="C14" s="40"/>
    </row>
    <row r="15" spans="1:256" s="41" customFormat="1" ht="20.100000000000001" customHeight="1" x14ac:dyDescent="0.25">
      <c r="A15" s="505">
        <v>203</v>
      </c>
      <c r="B15" s="506" t="s">
        <v>1778</v>
      </c>
      <c r="C15" s="40"/>
    </row>
    <row r="16" spans="1:256" s="41" customFormat="1" ht="20.100000000000001" customHeight="1" x14ac:dyDescent="0.25">
      <c r="A16" s="505">
        <v>209</v>
      </c>
      <c r="B16" s="506" t="s">
        <v>1035</v>
      </c>
      <c r="C16" s="40"/>
    </row>
    <row r="17" spans="1:256" s="41" customFormat="1" ht="20.100000000000001" customHeight="1" x14ac:dyDescent="0.25">
      <c r="A17" s="503">
        <v>400</v>
      </c>
      <c r="B17" s="504" t="s">
        <v>41</v>
      </c>
      <c r="C17" s="40"/>
    </row>
    <row r="18" spans="1:256" s="41" customFormat="1" ht="20.100000000000001" customHeight="1" x14ac:dyDescent="0.25">
      <c r="A18" s="505">
        <v>401</v>
      </c>
      <c r="B18" s="506" t="s">
        <v>1759</v>
      </c>
      <c r="C18" s="40"/>
    </row>
    <row r="19" spans="1:256" s="41" customFormat="1" ht="20.100000000000001" customHeight="1" x14ac:dyDescent="0.25">
      <c r="A19" s="503">
        <v>500</v>
      </c>
      <c r="B19" s="504" t="s">
        <v>42</v>
      </c>
      <c r="C19" s="40"/>
    </row>
    <row r="20" spans="1:256" s="41" customFormat="1" ht="20.100000000000001" customHeight="1" x14ac:dyDescent="0.25">
      <c r="A20" s="505">
        <v>501</v>
      </c>
      <c r="B20" s="506" t="s">
        <v>1026</v>
      </c>
      <c r="C20" s="40"/>
    </row>
    <row r="21" spans="1:256" s="41" customFormat="1" ht="20.100000000000001" customHeight="1" x14ac:dyDescent="0.25">
      <c r="A21" s="505">
        <v>502</v>
      </c>
      <c r="B21" s="506" t="s">
        <v>1027</v>
      </c>
      <c r="C21" s="40"/>
    </row>
    <row r="22" spans="1:256" s="41" customFormat="1" ht="20.100000000000001" customHeight="1" x14ac:dyDescent="0.25">
      <c r="A22" s="505">
        <v>503</v>
      </c>
      <c r="B22" s="506" t="s">
        <v>1028</v>
      </c>
      <c r="C22" s="40"/>
    </row>
    <row r="23" spans="1:256" s="41" customFormat="1" ht="20.100000000000001" customHeight="1" x14ac:dyDescent="0.25">
      <c r="A23" s="505">
        <v>504</v>
      </c>
      <c r="B23" s="506" t="s">
        <v>1029</v>
      </c>
      <c r="C23" s="40"/>
    </row>
    <row r="24" spans="1:256" s="41" customFormat="1" ht="20.100000000000001" customHeight="1" x14ac:dyDescent="0.25">
      <c r="A24" s="505">
        <v>505</v>
      </c>
      <c r="B24" s="506" t="s">
        <v>1030</v>
      </c>
      <c r="C24" s="42">
        <v>404</v>
      </c>
      <c r="D24" s="44" t="s">
        <v>1030</v>
      </c>
      <c r="E24" s="45">
        <v>404</v>
      </c>
      <c r="F24" s="44" t="s">
        <v>1030</v>
      </c>
      <c r="G24" s="45">
        <v>404</v>
      </c>
      <c r="H24" s="44" t="s">
        <v>1030</v>
      </c>
      <c r="I24" s="45">
        <v>404</v>
      </c>
      <c r="J24" s="44" t="s">
        <v>1030</v>
      </c>
      <c r="K24" s="45">
        <v>404</v>
      </c>
      <c r="L24" s="44" t="s">
        <v>1030</v>
      </c>
      <c r="M24" s="45">
        <v>404</v>
      </c>
      <c r="N24" s="44" t="s">
        <v>1030</v>
      </c>
      <c r="O24" s="45">
        <v>404</v>
      </c>
      <c r="P24" s="44" t="s">
        <v>1030</v>
      </c>
      <c r="Q24" s="45">
        <v>404</v>
      </c>
      <c r="R24" s="44" t="s">
        <v>1030</v>
      </c>
      <c r="S24" s="45">
        <v>404</v>
      </c>
      <c r="T24" s="44" t="s">
        <v>1030</v>
      </c>
      <c r="U24" s="45">
        <v>404</v>
      </c>
      <c r="V24" s="44" t="s">
        <v>1030</v>
      </c>
      <c r="W24" s="45">
        <v>404</v>
      </c>
      <c r="X24" s="44" t="s">
        <v>1030</v>
      </c>
      <c r="Y24" s="45">
        <v>404</v>
      </c>
      <c r="Z24" s="44" t="s">
        <v>1030</v>
      </c>
      <c r="AA24" s="45">
        <v>404</v>
      </c>
      <c r="AB24" s="44" t="s">
        <v>1030</v>
      </c>
      <c r="AC24" s="45">
        <v>404</v>
      </c>
      <c r="AD24" s="44" t="s">
        <v>1030</v>
      </c>
      <c r="AE24" s="45">
        <v>404</v>
      </c>
      <c r="AF24" s="44" t="s">
        <v>1030</v>
      </c>
      <c r="AG24" s="45">
        <v>404</v>
      </c>
      <c r="AH24" s="44" t="s">
        <v>1030</v>
      </c>
      <c r="AI24" s="45">
        <v>404</v>
      </c>
      <c r="AJ24" s="44" t="s">
        <v>1030</v>
      </c>
      <c r="AK24" s="45">
        <v>404</v>
      </c>
      <c r="AL24" s="44" t="s">
        <v>1030</v>
      </c>
      <c r="AM24" s="45">
        <v>404</v>
      </c>
      <c r="AN24" s="44" t="s">
        <v>1030</v>
      </c>
      <c r="AO24" s="45">
        <v>404</v>
      </c>
      <c r="AP24" s="44" t="s">
        <v>1030</v>
      </c>
      <c r="AQ24" s="45">
        <v>404</v>
      </c>
      <c r="AR24" s="44" t="s">
        <v>1030</v>
      </c>
      <c r="AS24" s="45">
        <v>404</v>
      </c>
      <c r="AT24" s="44" t="s">
        <v>1030</v>
      </c>
      <c r="AU24" s="45">
        <v>404</v>
      </c>
      <c r="AV24" s="44" t="s">
        <v>1030</v>
      </c>
      <c r="AW24" s="45">
        <v>404</v>
      </c>
      <c r="AX24" s="44" t="s">
        <v>1030</v>
      </c>
      <c r="AY24" s="45">
        <v>404</v>
      </c>
      <c r="AZ24" s="44" t="s">
        <v>1030</v>
      </c>
      <c r="BA24" s="45">
        <v>404</v>
      </c>
      <c r="BB24" s="44" t="s">
        <v>1030</v>
      </c>
      <c r="BC24" s="45">
        <v>404</v>
      </c>
      <c r="BD24" s="44" t="s">
        <v>1030</v>
      </c>
      <c r="BE24" s="45">
        <v>404</v>
      </c>
      <c r="BF24" s="44" t="s">
        <v>1030</v>
      </c>
      <c r="BG24" s="45">
        <v>404</v>
      </c>
      <c r="BH24" s="44" t="s">
        <v>1030</v>
      </c>
      <c r="BI24" s="45">
        <v>404</v>
      </c>
      <c r="BJ24" s="44" t="s">
        <v>1030</v>
      </c>
      <c r="BK24" s="45">
        <v>404</v>
      </c>
      <c r="BL24" s="44" t="s">
        <v>1030</v>
      </c>
      <c r="BM24" s="45">
        <v>404</v>
      </c>
      <c r="BN24" s="44" t="s">
        <v>1030</v>
      </c>
      <c r="BO24" s="45">
        <v>404</v>
      </c>
      <c r="BP24" s="44" t="s">
        <v>1030</v>
      </c>
      <c r="BQ24" s="45">
        <v>404</v>
      </c>
      <c r="BR24" s="44" t="s">
        <v>1030</v>
      </c>
      <c r="BS24" s="45">
        <v>404</v>
      </c>
      <c r="BT24" s="44" t="s">
        <v>1030</v>
      </c>
      <c r="BU24" s="45">
        <v>404</v>
      </c>
      <c r="BV24" s="44" t="s">
        <v>1030</v>
      </c>
      <c r="BW24" s="45">
        <v>404</v>
      </c>
      <c r="BX24" s="44" t="s">
        <v>1030</v>
      </c>
      <c r="BY24" s="45">
        <v>404</v>
      </c>
      <c r="BZ24" s="44" t="s">
        <v>1030</v>
      </c>
      <c r="CA24" s="45">
        <v>404</v>
      </c>
      <c r="CB24" s="44" t="s">
        <v>1030</v>
      </c>
      <c r="CC24" s="45">
        <v>404</v>
      </c>
      <c r="CD24" s="44" t="s">
        <v>1030</v>
      </c>
      <c r="CE24" s="45">
        <v>404</v>
      </c>
      <c r="CF24" s="44" t="s">
        <v>1030</v>
      </c>
      <c r="CG24" s="45">
        <v>404</v>
      </c>
      <c r="CH24" s="44" t="s">
        <v>1030</v>
      </c>
      <c r="CI24" s="45">
        <v>404</v>
      </c>
      <c r="CJ24" s="44" t="s">
        <v>1030</v>
      </c>
      <c r="CK24" s="45">
        <v>404</v>
      </c>
      <c r="CL24" s="44" t="s">
        <v>1030</v>
      </c>
      <c r="CM24" s="45">
        <v>404</v>
      </c>
      <c r="CN24" s="44" t="s">
        <v>1030</v>
      </c>
      <c r="CO24" s="45">
        <v>404</v>
      </c>
      <c r="CP24" s="44" t="s">
        <v>1030</v>
      </c>
      <c r="CQ24" s="45">
        <v>404</v>
      </c>
      <c r="CR24" s="44" t="s">
        <v>1030</v>
      </c>
      <c r="CS24" s="45">
        <v>404</v>
      </c>
      <c r="CT24" s="44" t="s">
        <v>1030</v>
      </c>
      <c r="CU24" s="45">
        <v>404</v>
      </c>
      <c r="CV24" s="44" t="s">
        <v>1030</v>
      </c>
      <c r="CW24" s="45">
        <v>404</v>
      </c>
      <c r="CX24" s="44" t="s">
        <v>1030</v>
      </c>
      <c r="CY24" s="45">
        <v>404</v>
      </c>
      <c r="CZ24" s="44" t="s">
        <v>1030</v>
      </c>
      <c r="DA24" s="45">
        <v>404</v>
      </c>
      <c r="DB24" s="44" t="s">
        <v>1030</v>
      </c>
      <c r="DC24" s="45">
        <v>404</v>
      </c>
      <c r="DD24" s="44" t="s">
        <v>1030</v>
      </c>
      <c r="DE24" s="45">
        <v>404</v>
      </c>
      <c r="DF24" s="44" t="s">
        <v>1030</v>
      </c>
      <c r="DG24" s="45">
        <v>404</v>
      </c>
      <c r="DH24" s="44" t="s">
        <v>1030</v>
      </c>
      <c r="DI24" s="45">
        <v>404</v>
      </c>
      <c r="DJ24" s="44" t="s">
        <v>1030</v>
      </c>
      <c r="DK24" s="45">
        <v>404</v>
      </c>
      <c r="DL24" s="44" t="s">
        <v>1030</v>
      </c>
      <c r="DM24" s="45">
        <v>404</v>
      </c>
      <c r="DN24" s="44" t="s">
        <v>1030</v>
      </c>
      <c r="DO24" s="45">
        <v>404</v>
      </c>
      <c r="DP24" s="44" t="s">
        <v>1030</v>
      </c>
      <c r="DQ24" s="45">
        <v>404</v>
      </c>
      <c r="DR24" s="44" t="s">
        <v>1030</v>
      </c>
      <c r="DS24" s="45">
        <v>404</v>
      </c>
      <c r="DT24" s="44" t="s">
        <v>1030</v>
      </c>
      <c r="DU24" s="45">
        <v>404</v>
      </c>
      <c r="DV24" s="44" t="s">
        <v>1030</v>
      </c>
      <c r="DW24" s="45">
        <v>404</v>
      </c>
      <c r="DX24" s="44" t="s">
        <v>1030</v>
      </c>
      <c r="DY24" s="45">
        <v>404</v>
      </c>
      <c r="DZ24" s="44" t="s">
        <v>1030</v>
      </c>
      <c r="EA24" s="45">
        <v>404</v>
      </c>
      <c r="EB24" s="44" t="s">
        <v>1030</v>
      </c>
      <c r="EC24" s="45">
        <v>404</v>
      </c>
      <c r="ED24" s="44" t="s">
        <v>1030</v>
      </c>
      <c r="EE24" s="45">
        <v>404</v>
      </c>
      <c r="EF24" s="44" t="s">
        <v>1030</v>
      </c>
      <c r="EG24" s="45">
        <v>404</v>
      </c>
      <c r="EH24" s="44" t="s">
        <v>1030</v>
      </c>
      <c r="EI24" s="45">
        <v>404</v>
      </c>
      <c r="EJ24" s="44" t="s">
        <v>1030</v>
      </c>
      <c r="EK24" s="45">
        <v>404</v>
      </c>
      <c r="EL24" s="44" t="s">
        <v>1030</v>
      </c>
      <c r="EM24" s="45">
        <v>404</v>
      </c>
      <c r="EN24" s="44" t="s">
        <v>1030</v>
      </c>
      <c r="EO24" s="45">
        <v>404</v>
      </c>
      <c r="EP24" s="44" t="s">
        <v>1030</v>
      </c>
      <c r="EQ24" s="45">
        <v>404</v>
      </c>
      <c r="ER24" s="44" t="s">
        <v>1030</v>
      </c>
      <c r="ES24" s="45">
        <v>404</v>
      </c>
      <c r="ET24" s="44" t="s">
        <v>1030</v>
      </c>
      <c r="EU24" s="45">
        <v>404</v>
      </c>
      <c r="EV24" s="44" t="s">
        <v>1030</v>
      </c>
      <c r="EW24" s="45">
        <v>404</v>
      </c>
      <c r="EX24" s="44" t="s">
        <v>1030</v>
      </c>
      <c r="EY24" s="45">
        <v>404</v>
      </c>
      <c r="EZ24" s="44" t="s">
        <v>1030</v>
      </c>
      <c r="FA24" s="45">
        <v>404</v>
      </c>
      <c r="FB24" s="44" t="s">
        <v>1030</v>
      </c>
      <c r="FC24" s="45">
        <v>404</v>
      </c>
      <c r="FD24" s="44" t="s">
        <v>1030</v>
      </c>
      <c r="FE24" s="45">
        <v>404</v>
      </c>
      <c r="FF24" s="44" t="s">
        <v>1030</v>
      </c>
      <c r="FG24" s="45">
        <v>404</v>
      </c>
      <c r="FH24" s="44" t="s">
        <v>1030</v>
      </c>
      <c r="FI24" s="45">
        <v>404</v>
      </c>
      <c r="FJ24" s="44" t="s">
        <v>1030</v>
      </c>
      <c r="FK24" s="45">
        <v>404</v>
      </c>
      <c r="FL24" s="44" t="s">
        <v>1030</v>
      </c>
      <c r="FM24" s="45">
        <v>404</v>
      </c>
      <c r="FN24" s="44" t="s">
        <v>1030</v>
      </c>
      <c r="FO24" s="45">
        <v>404</v>
      </c>
      <c r="FP24" s="44" t="s">
        <v>1030</v>
      </c>
      <c r="FQ24" s="45">
        <v>404</v>
      </c>
      <c r="FR24" s="44" t="s">
        <v>1030</v>
      </c>
      <c r="FS24" s="45">
        <v>404</v>
      </c>
      <c r="FT24" s="44" t="s">
        <v>1030</v>
      </c>
      <c r="FU24" s="45">
        <v>404</v>
      </c>
      <c r="FV24" s="44" t="s">
        <v>1030</v>
      </c>
      <c r="FW24" s="45">
        <v>404</v>
      </c>
      <c r="FX24" s="44" t="s">
        <v>1030</v>
      </c>
      <c r="FY24" s="45">
        <v>404</v>
      </c>
      <c r="FZ24" s="44" t="s">
        <v>1030</v>
      </c>
      <c r="GA24" s="45">
        <v>404</v>
      </c>
      <c r="GB24" s="44" t="s">
        <v>1030</v>
      </c>
      <c r="GC24" s="45">
        <v>404</v>
      </c>
      <c r="GD24" s="44" t="s">
        <v>1030</v>
      </c>
      <c r="GE24" s="45">
        <v>404</v>
      </c>
      <c r="GF24" s="44" t="s">
        <v>1030</v>
      </c>
      <c r="GG24" s="45">
        <v>404</v>
      </c>
      <c r="GH24" s="44" t="s">
        <v>1030</v>
      </c>
      <c r="GI24" s="45">
        <v>404</v>
      </c>
      <c r="GJ24" s="44" t="s">
        <v>1030</v>
      </c>
      <c r="GK24" s="45">
        <v>404</v>
      </c>
      <c r="GL24" s="44" t="s">
        <v>1030</v>
      </c>
      <c r="GM24" s="45">
        <v>404</v>
      </c>
      <c r="GN24" s="44" t="s">
        <v>1030</v>
      </c>
      <c r="GO24" s="45">
        <v>404</v>
      </c>
      <c r="GP24" s="44" t="s">
        <v>1030</v>
      </c>
      <c r="GQ24" s="45">
        <v>404</v>
      </c>
      <c r="GR24" s="44" t="s">
        <v>1030</v>
      </c>
      <c r="GS24" s="45">
        <v>404</v>
      </c>
      <c r="GT24" s="44" t="s">
        <v>1030</v>
      </c>
      <c r="GU24" s="45">
        <v>404</v>
      </c>
      <c r="GV24" s="44" t="s">
        <v>1030</v>
      </c>
      <c r="GW24" s="45">
        <v>404</v>
      </c>
      <c r="GX24" s="44" t="s">
        <v>1030</v>
      </c>
      <c r="GY24" s="45">
        <v>404</v>
      </c>
      <c r="GZ24" s="44" t="s">
        <v>1030</v>
      </c>
      <c r="HA24" s="45">
        <v>404</v>
      </c>
      <c r="HB24" s="44" t="s">
        <v>1030</v>
      </c>
      <c r="HC24" s="45">
        <v>404</v>
      </c>
      <c r="HD24" s="44" t="s">
        <v>1030</v>
      </c>
      <c r="HE24" s="45">
        <v>404</v>
      </c>
      <c r="HF24" s="44" t="s">
        <v>1030</v>
      </c>
      <c r="HG24" s="45">
        <v>404</v>
      </c>
      <c r="HH24" s="44" t="s">
        <v>1030</v>
      </c>
      <c r="HI24" s="45">
        <v>404</v>
      </c>
      <c r="HJ24" s="44" t="s">
        <v>1030</v>
      </c>
      <c r="HK24" s="45">
        <v>404</v>
      </c>
      <c r="HL24" s="44" t="s">
        <v>1030</v>
      </c>
      <c r="HM24" s="45">
        <v>404</v>
      </c>
      <c r="HN24" s="44" t="s">
        <v>1030</v>
      </c>
      <c r="HO24" s="45">
        <v>404</v>
      </c>
      <c r="HP24" s="44" t="s">
        <v>1030</v>
      </c>
      <c r="HQ24" s="45">
        <v>404</v>
      </c>
      <c r="HR24" s="44" t="s">
        <v>1030</v>
      </c>
      <c r="HS24" s="45">
        <v>404</v>
      </c>
      <c r="HT24" s="44" t="s">
        <v>1030</v>
      </c>
      <c r="HU24" s="45">
        <v>404</v>
      </c>
      <c r="HV24" s="44" t="s">
        <v>1030</v>
      </c>
      <c r="HW24" s="45">
        <v>404</v>
      </c>
      <c r="HX24" s="44" t="s">
        <v>1030</v>
      </c>
      <c r="HY24" s="45">
        <v>404</v>
      </c>
      <c r="HZ24" s="44" t="s">
        <v>1030</v>
      </c>
      <c r="IA24" s="45">
        <v>404</v>
      </c>
      <c r="IB24" s="44" t="s">
        <v>1030</v>
      </c>
      <c r="IC24" s="45">
        <v>404</v>
      </c>
      <c r="ID24" s="44" t="s">
        <v>1030</v>
      </c>
      <c r="IE24" s="45">
        <v>404</v>
      </c>
      <c r="IF24" s="44" t="s">
        <v>1030</v>
      </c>
      <c r="IG24" s="45">
        <v>404</v>
      </c>
      <c r="IH24" s="44" t="s">
        <v>1030</v>
      </c>
      <c r="II24" s="45">
        <v>404</v>
      </c>
      <c r="IJ24" s="44" t="s">
        <v>1030</v>
      </c>
      <c r="IK24" s="45">
        <v>404</v>
      </c>
      <c r="IL24" s="44" t="s">
        <v>1030</v>
      </c>
      <c r="IM24" s="45">
        <v>404</v>
      </c>
      <c r="IN24" s="44" t="s">
        <v>1030</v>
      </c>
      <c r="IO24" s="45">
        <v>404</v>
      </c>
      <c r="IP24" s="44" t="s">
        <v>1030</v>
      </c>
      <c r="IQ24" s="45">
        <v>404</v>
      </c>
      <c r="IR24" s="44" t="s">
        <v>1030</v>
      </c>
      <c r="IS24" s="45">
        <v>404</v>
      </c>
      <c r="IT24" s="44" t="s">
        <v>1030</v>
      </c>
      <c r="IU24" s="45">
        <v>404</v>
      </c>
      <c r="IV24" s="44" t="s">
        <v>1030</v>
      </c>
    </row>
    <row r="25" spans="1:256" s="41" customFormat="1" ht="20.100000000000001" customHeight="1" x14ac:dyDescent="0.25">
      <c r="A25" s="505">
        <v>506</v>
      </c>
      <c r="B25" s="506" t="s">
        <v>1760</v>
      </c>
      <c r="C25" s="40"/>
    </row>
    <row r="26" spans="1:256" s="41" customFormat="1" ht="20.100000000000001" customHeight="1" x14ac:dyDescent="0.25">
      <c r="A26" s="501">
        <v>509</v>
      </c>
      <c r="B26" s="502" t="s">
        <v>1031</v>
      </c>
      <c r="C26" s="40"/>
    </row>
    <row r="27" spans="1:256" s="41" customFormat="1" ht="20.100000000000001" customHeight="1" x14ac:dyDescent="0.25">
      <c r="A27" s="503">
        <v>600</v>
      </c>
      <c r="B27" s="507" t="s">
        <v>43</v>
      </c>
      <c r="C27" s="40"/>
    </row>
    <row r="28" spans="1:256" s="41" customFormat="1" ht="20.100000000000001" customHeight="1" x14ac:dyDescent="0.25">
      <c r="A28" s="505">
        <v>601</v>
      </c>
      <c r="B28" s="508" t="s">
        <v>1032</v>
      </c>
      <c r="C28" s="40"/>
    </row>
    <row r="29" spans="1:256" s="41" customFormat="1" ht="20.100000000000001" customHeight="1" x14ac:dyDescent="0.25">
      <c r="A29" s="505">
        <v>602</v>
      </c>
      <c r="B29" s="508" t="s">
        <v>1033</v>
      </c>
      <c r="C29" s="40"/>
    </row>
    <row r="30" spans="1:256" s="41" customFormat="1" ht="20.100000000000001" customHeight="1" x14ac:dyDescent="0.25">
      <c r="A30" s="505">
        <v>603</v>
      </c>
      <c r="B30" s="506" t="s">
        <v>1761</v>
      </c>
      <c r="C30" s="40"/>
    </row>
    <row r="31" spans="1:256" s="41" customFormat="1" ht="20.100000000000001" customHeight="1" x14ac:dyDescent="0.25">
      <c r="A31" s="505">
        <v>609</v>
      </c>
      <c r="B31" s="508" t="s">
        <v>1034</v>
      </c>
      <c r="C31" s="40"/>
    </row>
    <row r="32" spans="1:256" s="41" customFormat="1" ht="20.100000000000001" customHeight="1" x14ac:dyDescent="0.25">
      <c r="A32" s="503">
        <v>700</v>
      </c>
      <c r="B32" s="504" t="s">
        <v>756</v>
      </c>
      <c r="C32" s="40"/>
    </row>
    <row r="33" spans="1:3" s="41" customFormat="1" ht="20.100000000000001" customHeight="1" x14ac:dyDescent="0.25">
      <c r="A33" s="505">
        <v>701</v>
      </c>
      <c r="B33" s="506" t="s">
        <v>1762</v>
      </c>
      <c r="C33" s="40"/>
    </row>
    <row r="34" spans="1:3" s="41" customFormat="1" ht="20.100000000000001" customHeight="1" x14ac:dyDescent="0.25">
      <c r="A34" s="505">
        <v>702</v>
      </c>
      <c r="B34" s="506" t="s">
        <v>1036</v>
      </c>
      <c r="C34" s="40"/>
    </row>
    <row r="35" spans="1:3" s="41" customFormat="1" ht="20.100000000000001" customHeight="1" x14ac:dyDescent="0.25">
      <c r="A35" s="505">
        <v>703</v>
      </c>
      <c r="B35" s="506" t="s">
        <v>1037</v>
      </c>
      <c r="C35" s="40"/>
    </row>
    <row r="36" spans="1:3" s="41" customFormat="1" ht="20.100000000000001" customHeight="1" x14ac:dyDescent="0.25">
      <c r="A36" s="505">
        <v>704</v>
      </c>
      <c r="B36" s="506" t="s">
        <v>1038</v>
      </c>
      <c r="C36" s="40"/>
    </row>
    <row r="37" spans="1:3" s="41" customFormat="1" ht="20.100000000000001" customHeight="1" x14ac:dyDescent="0.25">
      <c r="A37" s="509">
        <v>709</v>
      </c>
      <c r="B37" s="510" t="s">
        <v>179</v>
      </c>
      <c r="C37" s="40"/>
    </row>
    <row r="38" spans="1:3" ht="15.75" x14ac:dyDescent="0.25"/>
    <row r="39" spans="1:3" s="46" customFormat="1" ht="15.75" x14ac:dyDescent="0.25">
      <c r="B39" s="43"/>
    </row>
    <row r="40" spans="1:3" s="46" customFormat="1" ht="15.75" x14ac:dyDescent="0.25">
      <c r="B40" s="43"/>
    </row>
    <row r="41" spans="1:3" s="46" customFormat="1" ht="15.75" x14ac:dyDescent="0.25">
      <c r="B41" s="43"/>
    </row>
    <row r="42" spans="1:3" s="46" customFormat="1" ht="15.75" x14ac:dyDescent="0.25">
      <c r="B42" s="43"/>
    </row>
    <row r="43" spans="1:3" s="46" customFormat="1" ht="15.75" x14ac:dyDescent="0.25">
      <c r="B43" s="43"/>
    </row>
    <row r="44" spans="1:3" s="46" customFormat="1" ht="15.75" x14ac:dyDescent="0.25">
      <c r="B44" s="43"/>
    </row>
    <row r="45" spans="1:3" s="46" customFormat="1" ht="15.75" x14ac:dyDescent="0.25">
      <c r="B45" s="43"/>
    </row>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sheetData>
  <mergeCells count="1">
    <mergeCell ref="A1:B1"/>
  </mergeCells>
  <printOptions horizontalCentered="1"/>
  <pageMargins left="0.70866141732283472" right="0.70866141732283472" top="0.55118110236220474" bottom="0.74803149606299213" header="0.31496062992125984" footer="0.31496062992125984"/>
  <pageSetup scale="90" orientation="portrait" horizontalDpi="4294967295" verticalDpi="4294967295" r:id="rId1"/>
  <headerFooter>
    <oddFooter>&amp;L&amp;"-,Cursiva"&amp;10Ejercicio Fiscal  2016&amp;R&amp;10Página &amp;P de &amp;N</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A15517"/>
  </sheetPr>
  <dimension ref="B1:C15"/>
  <sheetViews>
    <sheetView showGridLines="0" showRuler="0" zoomScale="90" zoomScaleNormal="90" workbookViewId="0">
      <selection activeCell="C15" sqref="C15"/>
    </sheetView>
  </sheetViews>
  <sheetFormatPr baseColWidth="10" defaultRowHeight="15" x14ac:dyDescent="0.25"/>
  <cols>
    <col min="1" max="1" width="3.140625" customWidth="1"/>
    <col min="2" max="2" width="7.28515625" customWidth="1"/>
    <col min="3" max="3" width="110.85546875" customWidth="1"/>
  </cols>
  <sheetData>
    <row r="1" spans="2:3" ht="23.25" customHeight="1" x14ac:dyDescent="0.25">
      <c r="B1" s="607" t="s">
        <v>1611</v>
      </c>
      <c r="C1" s="609"/>
    </row>
    <row r="2" spans="2:3" ht="18" customHeight="1" x14ac:dyDescent="0.25">
      <c r="B2" s="610"/>
      <c r="C2" s="612"/>
    </row>
    <row r="3" spans="2:3" ht="21" x14ac:dyDescent="0.25">
      <c r="B3" s="342"/>
      <c r="C3" s="343" t="str">
        <f>'Objetivos PMD'!$C$3</f>
        <v xml:space="preserve">Municipio:  JUANACATLAN  </v>
      </c>
    </row>
    <row r="4" spans="2:3" ht="21" x14ac:dyDescent="0.25">
      <c r="B4" s="340" t="s">
        <v>0</v>
      </c>
      <c r="C4" s="341" t="s">
        <v>5</v>
      </c>
    </row>
    <row r="5" spans="2:3" ht="34.5" customHeight="1" x14ac:dyDescent="0.25">
      <c r="B5" s="338">
        <v>1</v>
      </c>
      <c r="C5" s="344"/>
    </row>
    <row r="6" spans="2:3" ht="34.5" customHeight="1" x14ac:dyDescent="0.25">
      <c r="B6" s="338">
        <v>2</v>
      </c>
      <c r="C6" s="339"/>
    </row>
    <row r="7" spans="2:3" ht="34.5" customHeight="1" x14ac:dyDescent="0.25">
      <c r="B7" s="338">
        <v>3</v>
      </c>
      <c r="C7" s="339"/>
    </row>
    <row r="8" spans="2:3" ht="34.5" customHeight="1" x14ac:dyDescent="0.25">
      <c r="B8" s="338">
        <v>4</v>
      </c>
      <c r="C8" s="339"/>
    </row>
    <row r="9" spans="2:3" ht="34.5" customHeight="1" x14ac:dyDescent="0.25">
      <c r="B9" s="338">
        <v>5</v>
      </c>
      <c r="C9" s="344"/>
    </row>
    <row r="10" spans="2:3" ht="34.5" customHeight="1" x14ac:dyDescent="0.25">
      <c r="B10" s="338">
        <v>6</v>
      </c>
      <c r="C10" s="339"/>
    </row>
    <row r="11" spans="2:3" ht="34.5" customHeight="1" x14ac:dyDescent="0.25">
      <c r="B11" s="338">
        <v>7</v>
      </c>
      <c r="C11" s="344"/>
    </row>
    <row r="12" spans="2:3" ht="34.5" customHeight="1" x14ac:dyDescent="0.25">
      <c r="B12" s="338">
        <v>8</v>
      </c>
      <c r="C12" s="339"/>
    </row>
    <row r="13" spans="2:3" ht="34.5" customHeight="1" x14ac:dyDescent="0.25">
      <c r="B13" s="338">
        <v>9</v>
      </c>
      <c r="C13" s="339"/>
    </row>
    <row r="14" spans="2:3" ht="34.5" customHeight="1" x14ac:dyDescent="0.25">
      <c r="B14" s="338">
        <v>10</v>
      </c>
      <c r="C14" s="339"/>
    </row>
    <row r="15" spans="2:3" ht="34.5" customHeight="1" x14ac:dyDescent="0.25">
      <c r="B15" s="338">
        <v>11</v>
      </c>
      <c r="C15" s="339"/>
    </row>
  </sheetData>
  <mergeCells count="1">
    <mergeCell ref="B1:C2"/>
  </mergeCells>
  <printOptions horizontalCentered="1"/>
  <pageMargins left="0.70866141732283472" right="0.70866141732283472" top="0.59055118110236227" bottom="0.39370078740157483" header="0.31496062992125984" footer="0.31496062992125984"/>
  <pageSetup orientation="landscape" r:id="rId1"/>
  <headerFooter>
    <oddFooter>&amp;L&amp;"-,Cursiva"&amp;10Ejercicio Fiscal 2018&amp;R&amp;10Página &amp;P de &amp;N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sqref="A1:D1"/>
    </sheetView>
  </sheetViews>
  <sheetFormatPr baseColWidth="10" defaultRowHeight="15" x14ac:dyDescent="0.25"/>
  <cols>
    <col min="1" max="1" width="20.7109375" customWidth="1"/>
    <col min="2" max="2" width="2.5703125" customWidth="1"/>
    <col min="3" max="3" width="36.85546875" customWidth="1"/>
    <col min="4" max="4" width="61.7109375" customWidth="1"/>
    <col min="5" max="12" width="11.42578125" hidden="1" customWidth="1"/>
  </cols>
  <sheetData>
    <row r="1" spans="1:5" ht="36.75" customHeight="1" thickBot="1" x14ac:dyDescent="0.4">
      <c r="A1" s="975" t="s">
        <v>1797</v>
      </c>
      <c r="B1" s="975"/>
      <c r="C1" s="975"/>
      <c r="D1" s="975"/>
      <c r="E1" s="198"/>
    </row>
    <row r="2" spans="1:5" ht="36" customHeight="1" thickBot="1" x14ac:dyDescent="0.3">
      <c r="A2" s="511" t="s">
        <v>1697</v>
      </c>
      <c r="B2" s="976" t="s">
        <v>1698</v>
      </c>
      <c r="C2" s="976"/>
      <c r="D2" s="512" t="s">
        <v>1699</v>
      </c>
      <c r="E2" s="197"/>
    </row>
    <row r="3" spans="1:5" ht="15" customHeight="1" x14ac:dyDescent="0.25">
      <c r="A3" s="973" t="s">
        <v>1700</v>
      </c>
      <c r="B3" s="226" t="s">
        <v>1707</v>
      </c>
      <c r="C3" s="227"/>
      <c r="D3" s="978" t="s">
        <v>1712</v>
      </c>
    </row>
    <row r="4" spans="1:5" x14ac:dyDescent="0.25">
      <c r="A4" s="977"/>
      <c r="B4" s="199" t="s">
        <v>1701</v>
      </c>
      <c r="C4" s="200" t="s">
        <v>1708</v>
      </c>
      <c r="D4" s="979"/>
    </row>
    <row r="5" spans="1:5" x14ac:dyDescent="0.25">
      <c r="A5" s="977"/>
      <c r="B5" s="201" t="s">
        <v>1701</v>
      </c>
      <c r="C5" s="202" t="s">
        <v>1709</v>
      </c>
      <c r="D5" s="980"/>
    </row>
    <row r="6" spans="1:5" ht="39" customHeight="1" thickBot="1" x14ac:dyDescent="0.3">
      <c r="A6" s="974"/>
      <c r="B6" s="228" t="s">
        <v>1701</v>
      </c>
      <c r="C6" s="229" t="s">
        <v>1710</v>
      </c>
      <c r="D6" s="230" t="s">
        <v>1713</v>
      </c>
    </row>
    <row r="7" spans="1:5" ht="4.5" customHeight="1" thickBot="1" x14ac:dyDescent="0.3">
      <c r="A7" s="242"/>
      <c r="B7" s="242"/>
      <c r="C7" s="246"/>
      <c r="D7" s="247"/>
    </row>
    <row r="8" spans="1:5" ht="116.25" customHeight="1" x14ac:dyDescent="0.25">
      <c r="A8" s="981" t="s">
        <v>1702</v>
      </c>
      <c r="B8" s="231" t="s">
        <v>1701</v>
      </c>
      <c r="C8" s="232" t="s">
        <v>1711</v>
      </c>
      <c r="D8" s="233" t="s">
        <v>1703</v>
      </c>
    </row>
    <row r="9" spans="1:5" ht="76.5" customHeight="1" x14ac:dyDescent="0.25">
      <c r="A9" s="982"/>
      <c r="B9" s="218" t="s">
        <v>1701</v>
      </c>
      <c r="C9" s="217" t="s">
        <v>1714</v>
      </c>
      <c r="D9" s="220" t="s">
        <v>1763</v>
      </c>
    </row>
    <row r="10" spans="1:5" ht="72" customHeight="1" x14ac:dyDescent="0.25">
      <c r="A10" s="982"/>
      <c r="B10" s="218" t="s">
        <v>1701</v>
      </c>
      <c r="C10" s="219" t="s">
        <v>1715</v>
      </c>
      <c r="D10" s="220" t="s">
        <v>1704</v>
      </c>
    </row>
    <row r="11" spans="1:5" ht="36" customHeight="1" x14ac:dyDescent="0.25">
      <c r="A11" s="982"/>
      <c r="B11" s="218" t="s">
        <v>1701</v>
      </c>
      <c r="C11" s="219" t="s">
        <v>1716</v>
      </c>
      <c r="D11" s="221" t="s">
        <v>1717</v>
      </c>
    </row>
    <row r="12" spans="1:5" ht="56.25" customHeight="1" x14ac:dyDescent="0.25">
      <c r="A12" s="982"/>
      <c r="B12" s="218" t="s">
        <v>1701</v>
      </c>
      <c r="C12" s="219" t="s">
        <v>1718</v>
      </c>
      <c r="D12" s="220" t="s">
        <v>1719</v>
      </c>
    </row>
    <row r="13" spans="1:5" ht="37.5" customHeight="1" x14ac:dyDescent="0.25">
      <c r="A13" s="982"/>
      <c r="B13" s="218" t="s">
        <v>1701</v>
      </c>
      <c r="C13" s="219" t="s">
        <v>1720</v>
      </c>
      <c r="D13" s="220" t="s">
        <v>1722</v>
      </c>
    </row>
    <row r="14" spans="1:5" ht="38.25" customHeight="1" thickBot="1" x14ac:dyDescent="0.3">
      <c r="A14" s="983"/>
      <c r="B14" s="234" t="s">
        <v>1701</v>
      </c>
      <c r="C14" s="235" t="s">
        <v>1721</v>
      </c>
      <c r="D14" s="236" t="s">
        <v>1723</v>
      </c>
    </row>
    <row r="15" spans="1:5" ht="4.5" customHeight="1" thickBot="1" x14ac:dyDescent="0.3">
      <c r="A15" s="153"/>
      <c r="B15" s="248"/>
      <c r="C15" s="249"/>
      <c r="D15" s="250"/>
    </row>
    <row r="16" spans="1:5" ht="43.5" customHeight="1" x14ac:dyDescent="0.25">
      <c r="A16" s="984" t="s">
        <v>1706</v>
      </c>
      <c r="B16" s="237" t="s">
        <v>1701</v>
      </c>
      <c r="C16" s="238" t="s">
        <v>1731</v>
      </c>
      <c r="D16" s="239" t="s">
        <v>1728</v>
      </c>
    </row>
    <row r="17" spans="1:4" ht="50.25" customHeight="1" x14ac:dyDescent="0.25">
      <c r="A17" s="985"/>
      <c r="B17" s="203" t="s">
        <v>1701</v>
      </c>
      <c r="C17" s="204" t="s">
        <v>1732</v>
      </c>
      <c r="D17" s="222" t="s">
        <v>1724</v>
      </c>
    </row>
    <row r="18" spans="1:4" ht="54.75" customHeight="1" thickBot="1" x14ac:dyDescent="0.3">
      <c r="A18" s="986"/>
      <c r="B18" s="223" t="s">
        <v>1701</v>
      </c>
      <c r="C18" s="224" t="s">
        <v>1733</v>
      </c>
      <c r="D18" s="225" t="s">
        <v>1725</v>
      </c>
    </row>
    <row r="19" spans="1:4" ht="4.5" customHeight="1" thickBot="1" x14ac:dyDescent="0.3">
      <c r="A19" s="251"/>
      <c r="B19" s="252"/>
      <c r="C19" s="249"/>
      <c r="D19" s="250"/>
    </row>
    <row r="20" spans="1:4" ht="59.25" customHeight="1" x14ac:dyDescent="0.25">
      <c r="A20" s="971" t="s">
        <v>1726</v>
      </c>
      <c r="B20" s="240" t="s">
        <v>1701</v>
      </c>
      <c r="C20" s="241" t="s">
        <v>1734</v>
      </c>
      <c r="D20" s="233" t="s">
        <v>1736</v>
      </c>
    </row>
    <row r="21" spans="1:4" ht="25.5" customHeight="1" thickBot="1" x14ac:dyDescent="0.3">
      <c r="A21" s="972"/>
      <c r="B21" s="234" t="s">
        <v>1701</v>
      </c>
      <c r="C21" s="235" t="s">
        <v>1735</v>
      </c>
      <c r="D21" s="236" t="s">
        <v>1737</v>
      </c>
    </row>
    <row r="22" spans="1:4" ht="4.5" customHeight="1" thickBot="1" x14ac:dyDescent="0.3">
      <c r="A22" s="253"/>
      <c r="B22" s="243"/>
      <c r="C22" s="244"/>
      <c r="D22" s="245"/>
    </row>
    <row r="23" spans="1:4" ht="37.5" customHeight="1" x14ac:dyDescent="0.25">
      <c r="A23" s="973" t="s">
        <v>1727</v>
      </c>
      <c r="B23" s="237" t="s">
        <v>1701</v>
      </c>
      <c r="C23" s="238" t="s">
        <v>1730</v>
      </c>
      <c r="D23" s="239" t="s">
        <v>1738</v>
      </c>
    </row>
    <row r="24" spans="1:4" ht="29.25" customHeight="1" thickBot="1" x14ac:dyDescent="0.3">
      <c r="A24" s="974"/>
      <c r="B24" s="223" t="s">
        <v>1701</v>
      </c>
      <c r="C24" s="224" t="s">
        <v>1729</v>
      </c>
      <c r="D24" s="225" t="s">
        <v>1739</v>
      </c>
    </row>
  </sheetData>
  <mergeCells count="8">
    <mergeCell ref="A20:A21"/>
    <mergeCell ref="A23:A24"/>
    <mergeCell ref="A1:D1"/>
    <mergeCell ref="B2:C2"/>
    <mergeCell ref="A3:A6"/>
    <mergeCell ref="D3:D5"/>
    <mergeCell ref="A8:A14"/>
    <mergeCell ref="A16:A18"/>
  </mergeCells>
  <printOptions horizontalCentered="1"/>
  <pageMargins left="0.47244094488188981" right="0.23622047244094491" top="0.47244094488188981" bottom="0.51181102362204722" header="0.31496062992125984" footer="0.31496062992125984"/>
  <pageSetup scale="80" orientation="portrait" horizontalDpi="4294967295" verticalDpi="4294967295" r:id="rId1"/>
  <headerFooter>
    <oddFooter>&amp;L&amp;"-,Cursiva"&amp;10Ejercicio Fiscal 2018&amp;R&amp;10Página &amp;P de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E29"/>
  <sheetViews>
    <sheetView showGridLines="0" zoomScaleNormal="100" workbookViewId="0">
      <selection activeCell="BC20" sqref="BC20"/>
    </sheetView>
  </sheetViews>
  <sheetFormatPr baseColWidth="10" defaultRowHeight="15" x14ac:dyDescent="0.25"/>
  <cols>
    <col min="1" max="1" width="1.42578125" customWidth="1"/>
    <col min="2" max="28" width="1.7109375" customWidth="1"/>
    <col min="29" max="29" width="1.42578125" customWidth="1"/>
    <col min="30" max="45" width="1.7109375" customWidth="1"/>
    <col min="46" max="46" width="3" customWidth="1"/>
    <col min="47" max="94" width="1.7109375" customWidth="1"/>
  </cols>
  <sheetData>
    <row r="1" spans="2:83" ht="15" customHeight="1" x14ac:dyDescent="0.25">
      <c r="B1" s="633" t="s">
        <v>1793</v>
      </c>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634"/>
      <c r="BP1" s="634"/>
      <c r="BQ1" s="634"/>
      <c r="BR1" s="634"/>
      <c r="BS1" s="634"/>
      <c r="BT1" s="634"/>
      <c r="BU1" s="634"/>
      <c r="BV1" s="634"/>
      <c r="BW1" s="634"/>
      <c r="BX1" s="634"/>
      <c r="BY1" s="634"/>
      <c r="BZ1" s="634"/>
      <c r="CA1" s="634"/>
      <c r="CB1" s="634"/>
      <c r="CC1" s="634"/>
      <c r="CD1" s="634"/>
      <c r="CE1" s="635"/>
    </row>
    <row r="2" spans="2:83" ht="9" customHeight="1" x14ac:dyDescent="0.25">
      <c r="B2" s="636"/>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c r="BF2" s="637"/>
      <c r="BG2" s="637"/>
      <c r="BH2" s="637"/>
      <c r="BI2" s="637"/>
      <c r="BJ2" s="637"/>
      <c r="BK2" s="637"/>
      <c r="BL2" s="637"/>
      <c r="BM2" s="637"/>
      <c r="BN2" s="637"/>
      <c r="BO2" s="637"/>
      <c r="BP2" s="637"/>
      <c r="BQ2" s="637"/>
      <c r="BR2" s="637"/>
      <c r="BS2" s="637"/>
      <c r="BT2" s="637"/>
      <c r="BU2" s="637"/>
      <c r="BV2" s="637"/>
      <c r="BW2" s="637"/>
      <c r="BX2" s="637"/>
      <c r="BY2" s="637"/>
      <c r="BZ2" s="637"/>
      <c r="CA2" s="637"/>
      <c r="CB2" s="637"/>
      <c r="CC2" s="637"/>
      <c r="CD2" s="637"/>
      <c r="CE2" s="638"/>
    </row>
    <row r="3" spans="2:83" ht="15" customHeight="1" x14ac:dyDescent="0.25">
      <c r="B3" s="639" t="str">
        <f>'Objetivos PMD'!$C$3</f>
        <v xml:space="preserve">Municipio:  JUANACATLAN  </v>
      </c>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c r="BE3" s="640"/>
      <c r="BF3" s="640"/>
      <c r="BG3" s="640"/>
      <c r="BH3" s="640"/>
      <c r="BI3" s="640"/>
      <c r="BJ3" s="640"/>
      <c r="BK3" s="640"/>
      <c r="BL3" s="640"/>
      <c r="BM3" s="640"/>
      <c r="BN3" s="640"/>
      <c r="BO3" s="640"/>
      <c r="BP3" s="640"/>
      <c r="BQ3" s="640"/>
      <c r="BR3" s="640"/>
      <c r="BS3" s="640"/>
      <c r="BT3" s="640"/>
      <c r="BU3" s="640"/>
      <c r="BV3" s="640"/>
      <c r="BW3" s="640"/>
      <c r="BX3" s="640"/>
      <c r="BY3" s="640"/>
      <c r="BZ3" s="640"/>
      <c r="CA3" s="640"/>
      <c r="CB3" s="640"/>
      <c r="CC3" s="640"/>
      <c r="CD3" s="640"/>
      <c r="CE3" s="641"/>
    </row>
    <row r="4" spans="2:83" s="1" customFormat="1" ht="5.25" customHeight="1" x14ac:dyDescent="0.25">
      <c r="B4" s="345"/>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39"/>
      <c r="CE4" s="346"/>
    </row>
    <row r="5" spans="2:83" ht="22.5" customHeight="1" x14ac:dyDescent="0.25">
      <c r="B5" s="643" t="s">
        <v>1780</v>
      </c>
      <c r="C5" s="643"/>
      <c r="D5" s="643"/>
      <c r="E5" s="643"/>
      <c r="F5" s="643"/>
      <c r="G5" s="643"/>
      <c r="H5" s="643"/>
      <c r="I5" s="643"/>
      <c r="J5" s="643"/>
      <c r="K5" s="643"/>
      <c r="L5" s="643"/>
      <c r="M5" s="643"/>
      <c r="N5" s="643"/>
      <c r="O5" s="643"/>
      <c r="P5" s="643"/>
      <c r="Q5" s="643"/>
      <c r="R5" s="643"/>
      <c r="S5" s="643"/>
      <c r="T5" s="643"/>
      <c r="U5" s="643"/>
      <c r="V5" s="643"/>
      <c r="W5" s="643" t="s">
        <v>1612</v>
      </c>
      <c r="X5" s="643"/>
      <c r="Y5" s="643"/>
      <c r="Z5" s="643"/>
      <c r="AA5" s="643"/>
      <c r="AB5" s="643"/>
      <c r="AC5" s="643"/>
      <c r="AD5" s="643" t="s">
        <v>1770</v>
      </c>
      <c r="AE5" s="643"/>
      <c r="AF5" s="643"/>
      <c r="AG5" s="643"/>
      <c r="AH5" s="643"/>
      <c r="AI5" s="643"/>
      <c r="AJ5" s="643"/>
      <c r="AK5" s="643" t="s">
        <v>1613</v>
      </c>
      <c r="AL5" s="643"/>
      <c r="AM5" s="643"/>
      <c r="AN5" s="643"/>
      <c r="AO5" s="643"/>
      <c r="AP5" s="643"/>
      <c r="AQ5" s="643"/>
      <c r="AR5" s="643"/>
      <c r="AS5" s="643"/>
      <c r="AT5" s="643"/>
      <c r="AU5" s="643"/>
      <c r="AV5" s="643" t="s">
        <v>1614</v>
      </c>
      <c r="AW5" s="643"/>
      <c r="AX5" s="643"/>
      <c r="AY5" s="643"/>
      <c r="AZ5" s="643"/>
      <c r="BA5" s="643"/>
      <c r="BB5" s="643"/>
      <c r="BC5" s="647" t="s">
        <v>1615</v>
      </c>
      <c r="BD5" s="648"/>
      <c r="BE5" s="648"/>
      <c r="BF5" s="648"/>
      <c r="BG5" s="648"/>
      <c r="BH5" s="648"/>
      <c r="BI5" s="648"/>
      <c r="BJ5" s="648"/>
      <c r="BK5" s="648"/>
      <c r="BL5" s="648"/>
      <c r="BM5" s="649"/>
      <c r="BN5" s="642" t="s">
        <v>1337</v>
      </c>
      <c r="BO5" s="642"/>
      <c r="BP5" s="642"/>
      <c r="BQ5" s="642"/>
      <c r="BR5" s="642"/>
      <c r="BS5" s="642"/>
      <c r="BT5" s="642"/>
      <c r="BU5" s="642"/>
      <c r="BV5" s="642"/>
      <c r="BW5" s="642"/>
      <c r="BX5" s="642"/>
      <c r="BY5" s="642"/>
      <c r="BZ5" s="642"/>
      <c r="CA5" s="642"/>
      <c r="CB5" s="642"/>
      <c r="CC5" s="642"/>
      <c r="CD5" s="642"/>
      <c r="CE5" s="642"/>
    </row>
    <row r="6" spans="2:83" ht="21.75" customHeight="1" x14ac:dyDescent="0.25">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50"/>
      <c r="BD6" s="651"/>
      <c r="BE6" s="651"/>
      <c r="BF6" s="651"/>
      <c r="BG6" s="651"/>
      <c r="BH6" s="651"/>
      <c r="BI6" s="651"/>
      <c r="BJ6" s="651"/>
      <c r="BK6" s="651"/>
      <c r="BL6" s="651"/>
      <c r="BM6" s="652"/>
      <c r="BN6" s="642" t="s">
        <v>1334</v>
      </c>
      <c r="BO6" s="642"/>
      <c r="BP6" s="642"/>
      <c r="BQ6" s="642"/>
      <c r="BR6" s="642"/>
      <c r="BS6" s="642"/>
      <c r="BT6" s="642" t="s">
        <v>1335</v>
      </c>
      <c r="BU6" s="642"/>
      <c r="BV6" s="642"/>
      <c r="BW6" s="642"/>
      <c r="BX6" s="642"/>
      <c r="BY6" s="642"/>
      <c r="BZ6" s="642" t="s">
        <v>1336</v>
      </c>
      <c r="CA6" s="642"/>
      <c r="CB6" s="642"/>
      <c r="CC6" s="642"/>
      <c r="CD6" s="642"/>
      <c r="CE6" s="642"/>
    </row>
    <row r="7" spans="2:83" ht="57.95" customHeight="1" x14ac:dyDescent="0.25">
      <c r="B7" s="626"/>
      <c r="C7" s="615"/>
      <c r="D7" s="615"/>
      <c r="E7" s="615"/>
      <c r="F7" s="615"/>
      <c r="G7" s="615"/>
      <c r="H7" s="615"/>
      <c r="I7" s="615"/>
      <c r="J7" s="615"/>
      <c r="K7" s="615"/>
      <c r="L7" s="615"/>
      <c r="M7" s="615"/>
      <c r="N7" s="615"/>
      <c r="O7" s="615"/>
      <c r="P7" s="615"/>
      <c r="Q7" s="621"/>
      <c r="R7" s="621"/>
      <c r="S7" s="621"/>
      <c r="T7" s="621"/>
      <c r="U7" s="621"/>
      <c r="V7" s="622"/>
      <c r="W7" s="626"/>
      <c r="X7" s="621"/>
      <c r="Y7" s="621"/>
      <c r="Z7" s="621"/>
      <c r="AA7" s="621"/>
      <c r="AB7" s="621"/>
      <c r="AC7" s="622"/>
      <c r="AD7" s="627"/>
      <c r="AE7" s="628"/>
      <c r="AF7" s="628"/>
      <c r="AG7" s="628"/>
      <c r="AH7" s="628"/>
      <c r="AI7" s="628"/>
      <c r="AJ7" s="629"/>
      <c r="AK7" s="626"/>
      <c r="AL7" s="615"/>
      <c r="AM7" s="615"/>
      <c r="AN7" s="615"/>
      <c r="AO7" s="615"/>
      <c r="AP7" s="621"/>
      <c r="AQ7" s="621"/>
      <c r="AR7" s="621"/>
      <c r="AS7" s="621"/>
      <c r="AT7" s="621"/>
      <c r="AU7" s="622"/>
      <c r="AV7" s="626"/>
      <c r="AW7" s="621"/>
      <c r="AX7" s="621"/>
      <c r="AY7" s="621"/>
      <c r="AZ7" s="621"/>
      <c r="BA7" s="621"/>
      <c r="BB7" s="622"/>
      <c r="BC7" s="614"/>
      <c r="BD7" s="621"/>
      <c r="BE7" s="621"/>
      <c r="BF7" s="621"/>
      <c r="BG7" s="621"/>
      <c r="BH7" s="621"/>
      <c r="BI7" s="621"/>
      <c r="BJ7" s="621"/>
      <c r="BK7" s="621"/>
      <c r="BL7" s="621"/>
      <c r="BM7" s="622"/>
      <c r="BN7" s="614"/>
      <c r="BO7" s="615"/>
      <c r="BP7" s="615"/>
      <c r="BQ7" s="615"/>
      <c r="BR7" s="615"/>
      <c r="BS7" s="616"/>
      <c r="BT7" s="614"/>
      <c r="BU7" s="615"/>
      <c r="BV7" s="615"/>
      <c r="BW7" s="615"/>
      <c r="BX7" s="615"/>
      <c r="BY7" s="616"/>
      <c r="BZ7" s="614"/>
      <c r="CA7" s="615"/>
      <c r="CB7" s="615"/>
      <c r="CC7" s="615"/>
      <c r="CD7" s="615"/>
      <c r="CE7" s="616"/>
    </row>
    <row r="8" spans="2:83" x14ac:dyDescent="0.25">
      <c r="B8" s="623"/>
      <c r="C8" s="624"/>
      <c r="D8" s="624"/>
      <c r="E8" s="624"/>
      <c r="F8" s="624"/>
      <c r="G8" s="624"/>
      <c r="H8" s="624"/>
      <c r="I8" s="624"/>
      <c r="J8" s="624"/>
      <c r="K8" s="624"/>
      <c r="L8" s="624"/>
      <c r="M8" s="624"/>
      <c r="N8" s="624"/>
      <c r="O8" s="624"/>
      <c r="P8" s="624"/>
      <c r="Q8" s="624"/>
      <c r="R8" s="624"/>
      <c r="S8" s="624"/>
      <c r="T8" s="624"/>
      <c r="U8" s="624"/>
      <c r="V8" s="625"/>
      <c r="W8" s="623"/>
      <c r="X8" s="624"/>
      <c r="Y8" s="624"/>
      <c r="Z8" s="624"/>
      <c r="AA8" s="624"/>
      <c r="AB8" s="624"/>
      <c r="AC8" s="625"/>
      <c r="AD8" s="630"/>
      <c r="AE8" s="631"/>
      <c r="AF8" s="631"/>
      <c r="AG8" s="631"/>
      <c r="AH8" s="631"/>
      <c r="AI8" s="631"/>
      <c r="AJ8" s="632"/>
      <c r="AK8" s="623"/>
      <c r="AL8" s="624"/>
      <c r="AM8" s="624"/>
      <c r="AN8" s="624"/>
      <c r="AO8" s="624"/>
      <c r="AP8" s="624"/>
      <c r="AQ8" s="624"/>
      <c r="AR8" s="624"/>
      <c r="AS8" s="624"/>
      <c r="AT8" s="624"/>
      <c r="AU8" s="625"/>
      <c r="AV8" s="623"/>
      <c r="AW8" s="624"/>
      <c r="AX8" s="624"/>
      <c r="AY8" s="624"/>
      <c r="AZ8" s="624"/>
      <c r="BA8" s="624"/>
      <c r="BB8" s="625"/>
      <c r="BC8" s="623"/>
      <c r="BD8" s="624"/>
      <c r="BE8" s="624"/>
      <c r="BF8" s="624"/>
      <c r="BG8" s="624"/>
      <c r="BH8" s="624"/>
      <c r="BI8" s="624"/>
      <c r="BJ8" s="624"/>
      <c r="BK8" s="624"/>
      <c r="BL8" s="624"/>
      <c r="BM8" s="625"/>
      <c r="BN8" s="617"/>
      <c r="BO8" s="618"/>
      <c r="BP8" s="618"/>
      <c r="BQ8" s="618"/>
      <c r="BR8" s="618"/>
      <c r="BS8" s="619"/>
      <c r="BT8" s="617"/>
      <c r="BU8" s="618"/>
      <c r="BV8" s="618"/>
      <c r="BW8" s="618"/>
      <c r="BX8" s="618"/>
      <c r="BY8" s="619"/>
      <c r="BZ8" s="617"/>
      <c r="CA8" s="618"/>
      <c r="CB8" s="618"/>
      <c r="CC8" s="618"/>
      <c r="CD8" s="618"/>
      <c r="CE8" s="619"/>
    </row>
    <row r="9" spans="2:83" ht="57.95" customHeight="1" x14ac:dyDescent="0.25">
      <c r="B9" s="620"/>
      <c r="C9" s="621"/>
      <c r="D9" s="621"/>
      <c r="E9" s="621"/>
      <c r="F9" s="621"/>
      <c r="G9" s="621"/>
      <c r="H9" s="621"/>
      <c r="I9" s="621"/>
      <c r="J9" s="621"/>
      <c r="K9" s="621"/>
      <c r="L9" s="621"/>
      <c r="M9" s="621"/>
      <c r="N9" s="621"/>
      <c r="O9" s="621"/>
      <c r="P9" s="621"/>
      <c r="Q9" s="621"/>
      <c r="R9" s="621"/>
      <c r="S9" s="621"/>
      <c r="T9" s="621"/>
      <c r="U9" s="621"/>
      <c r="V9" s="622"/>
      <c r="W9" s="626"/>
      <c r="X9" s="621"/>
      <c r="Y9" s="621"/>
      <c r="Z9" s="621"/>
      <c r="AA9" s="621"/>
      <c r="AB9" s="621"/>
      <c r="AC9" s="622"/>
      <c r="AD9" s="627"/>
      <c r="AE9" s="628"/>
      <c r="AF9" s="628"/>
      <c r="AG9" s="628"/>
      <c r="AH9" s="628"/>
      <c r="AI9" s="628"/>
      <c r="AJ9" s="629"/>
      <c r="AK9" s="626"/>
      <c r="AL9" s="615"/>
      <c r="AM9" s="615"/>
      <c r="AN9" s="615"/>
      <c r="AO9" s="615"/>
      <c r="AP9" s="621"/>
      <c r="AQ9" s="621"/>
      <c r="AR9" s="621"/>
      <c r="AS9" s="621"/>
      <c r="AT9" s="621"/>
      <c r="AU9" s="622"/>
      <c r="AV9" s="626"/>
      <c r="AW9" s="621"/>
      <c r="AX9" s="621"/>
      <c r="AY9" s="621"/>
      <c r="AZ9" s="621"/>
      <c r="BA9" s="621"/>
      <c r="BB9" s="622"/>
      <c r="BC9" s="614"/>
      <c r="BD9" s="621"/>
      <c r="BE9" s="621"/>
      <c r="BF9" s="621"/>
      <c r="BG9" s="621"/>
      <c r="BH9" s="621"/>
      <c r="BI9" s="621"/>
      <c r="BJ9" s="621"/>
      <c r="BK9" s="621"/>
      <c r="BL9" s="621"/>
      <c r="BM9" s="622"/>
      <c r="BN9" s="614"/>
      <c r="BO9" s="615"/>
      <c r="BP9" s="615"/>
      <c r="BQ9" s="615"/>
      <c r="BR9" s="615"/>
      <c r="BS9" s="616"/>
      <c r="BT9" s="614"/>
      <c r="BU9" s="621"/>
      <c r="BV9" s="621"/>
      <c r="BW9" s="621"/>
      <c r="BX9" s="621"/>
      <c r="BY9" s="622"/>
      <c r="BZ9" s="614"/>
      <c r="CA9" s="621"/>
      <c r="CB9" s="621"/>
      <c r="CC9" s="621"/>
      <c r="CD9" s="621"/>
      <c r="CE9" s="622"/>
    </row>
    <row r="10" spans="2:83" x14ac:dyDescent="0.25">
      <c r="B10" s="623"/>
      <c r="C10" s="624"/>
      <c r="D10" s="624"/>
      <c r="E10" s="624"/>
      <c r="F10" s="624"/>
      <c r="G10" s="624"/>
      <c r="H10" s="624"/>
      <c r="I10" s="624"/>
      <c r="J10" s="624"/>
      <c r="K10" s="624"/>
      <c r="L10" s="624"/>
      <c r="M10" s="624"/>
      <c r="N10" s="624"/>
      <c r="O10" s="624"/>
      <c r="P10" s="624"/>
      <c r="Q10" s="624"/>
      <c r="R10" s="624"/>
      <c r="S10" s="624"/>
      <c r="T10" s="624"/>
      <c r="U10" s="624"/>
      <c r="V10" s="625"/>
      <c r="W10" s="623"/>
      <c r="X10" s="624"/>
      <c r="Y10" s="624"/>
      <c r="Z10" s="624"/>
      <c r="AA10" s="624"/>
      <c r="AB10" s="624"/>
      <c r="AC10" s="625"/>
      <c r="AD10" s="630"/>
      <c r="AE10" s="631"/>
      <c r="AF10" s="631"/>
      <c r="AG10" s="631"/>
      <c r="AH10" s="631"/>
      <c r="AI10" s="631"/>
      <c r="AJ10" s="632"/>
      <c r="AK10" s="623"/>
      <c r="AL10" s="624"/>
      <c r="AM10" s="624"/>
      <c r="AN10" s="624"/>
      <c r="AO10" s="624"/>
      <c r="AP10" s="624"/>
      <c r="AQ10" s="624"/>
      <c r="AR10" s="624"/>
      <c r="AS10" s="624"/>
      <c r="AT10" s="624"/>
      <c r="AU10" s="625"/>
      <c r="AV10" s="623"/>
      <c r="AW10" s="624"/>
      <c r="AX10" s="624"/>
      <c r="AY10" s="624"/>
      <c r="AZ10" s="624"/>
      <c r="BA10" s="624"/>
      <c r="BB10" s="625"/>
      <c r="BC10" s="623"/>
      <c r="BD10" s="624"/>
      <c r="BE10" s="624"/>
      <c r="BF10" s="624"/>
      <c r="BG10" s="624"/>
      <c r="BH10" s="624"/>
      <c r="BI10" s="624"/>
      <c r="BJ10" s="624"/>
      <c r="BK10" s="624"/>
      <c r="BL10" s="624"/>
      <c r="BM10" s="625"/>
      <c r="BN10" s="617"/>
      <c r="BO10" s="618"/>
      <c r="BP10" s="618"/>
      <c r="BQ10" s="618"/>
      <c r="BR10" s="618"/>
      <c r="BS10" s="619"/>
      <c r="BT10" s="623"/>
      <c r="BU10" s="624"/>
      <c r="BV10" s="624"/>
      <c r="BW10" s="624"/>
      <c r="BX10" s="624"/>
      <c r="BY10" s="625"/>
      <c r="BZ10" s="623"/>
      <c r="CA10" s="624"/>
      <c r="CB10" s="624"/>
      <c r="CC10" s="624"/>
      <c r="CD10" s="624"/>
      <c r="CE10" s="625"/>
    </row>
    <row r="11" spans="2:83" ht="57.95" customHeight="1" x14ac:dyDescent="0.25">
      <c r="B11" s="620"/>
      <c r="C11" s="621"/>
      <c r="D11" s="621"/>
      <c r="E11" s="621"/>
      <c r="F11" s="621"/>
      <c r="G11" s="621"/>
      <c r="H11" s="621"/>
      <c r="I11" s="621"/>
      <c r="J11" s="621"/>
      <c r="K11" s="621"/>
      <c r="L11" s="621"/>
      <c r="M11" s="621"/>
      <c r="N11" s="621"/>
      <c r="O11" s="621"/>
      <c r="P11" s="621"/>
      <c r="Q11" s="621"/>
      <c r="R11" s="621"/>
      <c r="S11" s="621"/>
      <c r="T11" s="621"/>
      <c r="U11" s="621"/>
      <c r="V11" s="622"/>
      <c r="W11" s="626"/>
      <c r="X11" s="621"/>
      <c r="Y11" s="621"/>
      <c r="Z11" s="621"/>
      <c r="AA11" s="621"/>
      <c r="AB11" s="621"/>
      <c r="AC11" s="622"/>
      <c r="AD11" s="627"/>
      <c r="AE11" s="628"/>
      <c r="AF11" s="628"/>
      <c r="AG11" s="628"/>
      <c r="AH11" s="628"/>
      <c r="AI11" s="628"/>
      <c r="AJ11" s="629"/>
      <c r="AK11" s="620"/>
      <c r="AL11" s="621"/>
      <c r="AM11" s="621"/>
      <c r="AN11" s="621"/>
      <c r="AO11" s="621"/>
      <c r="AP11" s="621"/>
      <c r="AQ11" s="621"/>
      <c r="AR11" s="621"/>
      <c r="AS11" s="621"/>
      <c r="AT11" s="621"/>
      <c r="AU11" s="622"/>
      <c r="AV11" s="620"/>
      <c r="AW11" s="621"/>
      <c r="AX11" s="621"/>
      <c r="AY11" s="621"/>
      <c r="AZ11" s="621"/>
      <c r="BA11" s="621"/>
      <c r="BB11" s="622"/>
      <c r="BC11" s="620"/>
      <c r="BD11" s="621"/>
      <c r="BE11" s="621"/>
      <c r="BF11" s="621"/>
      <c r="BG11" s="621"/>
      <c r="BH11" s="621"/>
      <c r="BI11" s="621"/>
      <c r="BJ11" s="621"/>
      <c r="BK11" s="621"/>
      <c r="BL11" s="621"/>
      <c r="BM11" s="622"/>
      <c r="BN11" s="620"/>
      <c r="BO11" s="621"/>
      <c r="BP11" s="621"/>
      <c r="BQ11" s="621"/>
      <c r="BR11" s="621"/>
      <c r="BS11" s="622"/>
      <c r="BT11" s="620"/>
      <c r="BU11" s="621"/>
      <c r="BV11" s="621"/>
      <c r="BW11" s="621"/>
      <c r="BX11" s="621"/>
      <c r="BY11" s="622"/>
      <c r="BZ11" s="620"/>
      <c r="CA11" s="621"/>
      <c r="CB11" s="621"/>
      <c r="CC11" s="621"/>
      <c r="CD11" s="621"/>
      <c r="CE11" s="622"/>
    </row>
    <row r="12" spans="2:83" x14ac:dyDescent="0.25">
      <c r="B12" s="623"/>
      <c r="C12" s="624"/>
      <c r="D12" s="624"/>
      <c r="E12" s="624"/>
      <c r="F12" s="624"/>
      <c r="G12" s="624"/>
      <c r="H12" s="624"/>
      <c r="I12" s="624"/>
      <c r="J12" s="624"/>
      <c r="K12" s="624"/>
      <c r="L12" s="624"/>
      <c r="M12" s="624"/>
      <c r="N12" s="624"/>
      <c r="O12" s="624"/>
      <c r="P12" s="624"/>
      <c r="Q12" s="624"/>
      <c r="R12" s="624"/>
      <c r="S12" s="624"/>
      <c r="T12" s="624"/>
      <c r="U12" s="624"/>
      <c r="V12" s="625"/>
      <c r="W12" s="623"/>
      <c r="X12" s="624"/>
      <c r="Y12" s="624"/>
      <c r="Z12" s="624"/>
      <c r="AA12" s="624"/>
      <c r="AB12" s="624"/>
      <c r="AC12" s="625"/>
      <c r="AD12" s="630"/>
      <c r="AE12" s="631"/>
      <c r="AF12" s="631"/>
      <c r="AG12" s="631"/>
      <c r="AH12" s="631"/>
      <c r="AI12" s="631"/>
      <c r="AJ12" s="632"/>
      <c r="AK12" s="623"/>
      <c r="AL12" s="624"/>
      <c r="AM12" s="624"/>
      <c r="AN12" s="624"/>
      <c r="AO12" s="624"/>
      <c r="AP12" s="624"/>
      <c r="AQ12" s="624"/>
      <c r="AR12" s="624"/>
      <c r="AS12" s="624"/>
      <c r="AT12" s="624"/>
      <c r="AU12" s="625"/>
      <c r="AV12" s="623"/>
      <c r="AW12" s="624"/>
      <c r="AX12" s="624"/>
      <c r="AY12" s="624"/>
      <c r="AZ12" s="624"/>
      <c r="BA12" s="624"/>
      <c r="BB12" s="625"/>
      <c r="BC12" s="623"/>
      <c r="BD12" s="624"/>
      <c r="BE12" s="624"/>
      <c r="BF12" s="624"/>
      <c r="BG12" s="624"/>
      <c r="BH12" s="624"/>
      <c r="BI12" s="624"/>
      <c r="BJ12" s="624"/>
      <c r="BK12" s="624"/>
      <c r="BL12" s="624"/>
      <c r="BM12" s="625"/>
      <c r="BN12" s="623"/>
      <c r="BO12" s="624"/>
      <c r="BP12" s="624"/>
      <c r="BQ12" s="624"/>
      <c r="BR12" s="624"/>
      <c r="BS12" s="625"/>
      <c r="BT12" s="623"/>
      <c r="BU12" s="624"/>
      <c r="BV12" s="624"/>
      <c r="BW12" s="624"/>
      <c r="BX12" s="624"/>
      <c r="BY12" s="625"/>
      <c r="BZ12" s="623"/>
      <c r="CA12" s="624"/>
      <c r="CB12" s="624"/>
      <c r="CC12" s="624"/>
      <c r="CD12" s="624"/>
      <c r="CE12" s="625"/>
    </row>
    <row r="13" spans="2:83" ht="57.95" customHeight="1" x14ac:dyDescent="0.25">
      <c r="B13" s="620"/>
      <c r="C13" s="621"/>
      <c r="D13" s="621"/>
      <c r="E13" s="621"/>
      <c r="F13" s="621"/>
      <c r="G13" s="621"/>
      <c r="H13" s="621"/>
      <c r="I13" s="621"/>
      <c r="J13" s="621"/>
      <c r="K13" s="621"/>
      <c r="L13" s="621"/>
      <c r="M13" s="621"/>
      <c r="N13" s="621"/>
      <c r="O13" s="621"/>
      <c r="P13" s="621"/>
      <c r="Q13" s="621"/>
      <c r="R13" s="621"/>
      <c r="S13" s="621"/>
      <c r="T13" s="621"/>
      <c r="U13" s="621"/>
      <c r="V13" s="622"/>
      <c r="W13" s="626"/>
      <c r="X13" s="621"/>
      <c r="Y13" s="621"/>
      <c r="Z13" s="621"/>
      <c r="AA13" s="621"/>
      <c r="AB13" s="621"/>
      <c r="AC13" s="622"/>
      <c r="AD13" s="627"/>
      <c r="AE13" s="628"/>
      <c r="AF13" s="628"/>
      <c r="AG13" s="628"/>
      <c r="AH13" s="628"/>
      <c r="AI13" s="628"/>
      <c r="AJ13" s="629"/>
      <c r="AK13" s="620"/>
      <c r="AL13" s="621"/>
      <c r="AM13" s="621"/>
      <c r="AN13" s="621"/>
      <c r="AO13" s="621"/>
      <c r="AP13" s="621"/>
      <c r="AQ13" s="621"/>
      <c r="AR13" s="621"/>
      <c r="AS13" s="621"/>
      <c r="AT13" s="621"/>
      <c r="AU13" s="622"/>
      <c r="AV13" s="620"/>
      <c r="AW13" s="621"/>
      <c r="AX13" s="621"/>
      <c r="AY13" s="621"/>
      <c r="AZ13" s="621"/>
      <c r="BA13" s="621"/>
      <c r="BB13" s="622"/>
      <c r="BC13" s="620"/>
      <c r="BD13" s="621"/>
      <c r="BE13" s="621"/>
      <c r="BF13" s="621"/>
      <c r="BG13" s="621"/>
      <c r="BH13" s="621"/>
      <c r="BI13" s="621"/>
      <c r="BJ13" s="621"/>
      <c r="BK13" s="621"/>
      <c r="BL13" s="621"/>
      <c r="BM13" s="622"/>
      <c r="BN13" s="620"/>
      <c r="BO13" s="621"/>
      <c r="BP13" s="621"/>
      <c r="BQ13" s="621"/>
      <c r="BR13" s="621"/>
      <c r="BS13" s="622"/>
      <c r="BT13" s="620"/>
      <c r="BU13" s="621"/>
      <c r="BV13" s="621"/>
      <c r="BW13" s="621"/>
      <c r="BX13" s="621"/>
      <c r="BY13" s="622"/>
      <c r="BZ13" s="620"/>
      <c r="CA13" s="621"/>
      <c r="CB13" s="621"/>
      <c r="CC13" s="621"/>
      <c r="CD13" s="621"/>
      <c r="CE13" s="622"/>
    </row>
    <row r="14" spans="2:83" x14ac:dyDescent="0.25">
      <c r="B14" s="623"/>
      <c r="C14" s="624"/>
      <c r="D14" s="624"/>
      <c r="E14" s="624"/>
      <c r="F14" s="624"/>
      <c r="G14" s="624"/>
      <c r="H14" s="624"/>
      <c r="I14" s="624"/>
      <c r="J14" s="624"/>
      <c r="K14" s="624"/>
      <c r="L14" s="624"/>
      <c r="M14" s="624"/>
      <c r="N14" s="624"/>
      <c r="O14" s="624"/>
      <c r="P14" s="624"/>
      <c r="Q14" s="624"/>
      <c r="R14" s="624"/>
      <c r="S14" s="624"/>
      <c r="T14" s="624"/>
      <c r="U14" s="624"/>
      <c r="V14" s="625"/>
      <c r="W14" s="623"/>
      <c r="X14" s="624"/>
      <c r="Y14" s="624"/>
      <c r="Z14" s="624"/>
      <c r="AA14" s="624"/>
      <c r="AB14" s="624"/>
      <c r="AC14" s="625"/>
      <c r="AD14" s="630"/>
      <c r="AE14" s="631"/>
      <c r="AF14" s="631"/>
      <c r="AG14" s="631"/>
      <c r="AH14" s="631"/>
      <c r="AI14" s="631"/>
      <c r="AJ14" s="632"/>
      <c r="AK14" s="623"/>
      <c r="AL14" s="624"/>
      <c r="AM14" s="624"/>
      <c r="AN14" s="624"/>
      <c r="AO14" s="624"/>
      <c r="AP14" s="624"/>
      <c r="AQ14" s="624"/>
      <c r="AR14" s="624"/>
      <c r="AS14" s="624"/>
      <c r="AT14" s="624"/>
      <c r="AU14" s="625"/>
      <c r="AV14" s="623"/>
      <c r="AW14" s="624"/>
      <c r="AX14" s="624"/>
      <c r="AY14" s="624"/>
      <c r="AZ14" s="624"/>
      <c r="BA14" s="624"/>
      <c r="BB14" s="625"/>
      <c r="BC14" s="623"/>
      <c r="BD14" s="624"/>
      <c r="BE14" s="624"/>
      <c r="BF14" s="624"/>
      <c r="BG14" s="624"/>
      <c r="BH14" s="624"/>
      <c r="BI14" s="624"/>
      <c r="BJ14" s="624"/>
      <c r="BK14" s="624"/>
      <c r="BL14" s="624"/>
      <c r="BM14" s="625"/>
      <c r="BN14" s="623"/>
      <c r="BO14" s="624"/>
      <c r="BP14" s="624"/>
      <c r="BQ14" s="624"/>
      <c r="BR14" s="624"/>
      <c r="BS14" s="625"/>
      <c r="BT14" s="623"/>
      <c r="BU14" s="624"/>
      <c r="BV14" s="624"/>
      <c r="BW14" s="624"/>
      <c r="BX14" s="624"/>
      <c r="BY14" s="625"/>
      <c r="BZ14" s="623"/>
      <c r="CA14" s="624"/>
      <c r="CB14" s="624"/>
      <c r="CC14" s="624"/>
      <c r="CD14" s="624"/>
      <c r="CE14" s="625"/>
    </row>
    <row r="15" spans="2:83" s="266" customFormat="1" x14ac:dyDescent="0.25"/>
    <row r="16" spans="2:83" s="266" customFormat="1" ht="15" hidden="1" customHeight="1" x14ac:dyDescent="0.25">
      <c r="B16" s="264"/>
      <c r="C16" s="264"/>
      <c r="D16" s="264"/>
      <c r="E16" s="264"/>
      <c r="F16" s="264"/>
      <c r="G16" s="264"/>
      <c r="H16" s="264"/>
      <c r="I16" s="264"/>
      <c r="J16" s="264"/>
      <c r="K16" s="264"/>
      <c r="L16" s="264"/>
      <c r="M16" s="264"/>
      <c r="N16" s="264"/>
      <c r="O16" s="264"/>
      <c r="P16" s="264"/>
      <c r="Q16" s="267" t="s">
        <v>1764</v>
      </c>
      <c r="R16" s="264"/>
      <c r="S16" s="264"/>
      <c r="T16" s="264"/>
      <c r="U16" s="264"/>
      <c r="V16" s="264"/>
      <c r="W16" s="264"/>
      <c r="X16" s="264"/>
      <c r="Y16" s="264"/>
      <c r="Z16" s="264"/>
      <c r="AA16" s="264"/>
      <c r="AB16" s="264"/>
      <c r="AC16" s="264"/>
      <c r="AD16" s="264"/>
      <c r="AE16" s="264"/>
      <c r="AF16" s="264"/>
      <c r="AG16" s="264" t="s">
        <v>1771</v>
      </c>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6" s="266" customFormat="1" ht="15.75" hidden="1" customHeight="1" x14ac:dyDescent="0.25">
      <c r="B17" s="265"/>
      <c r="C17" s="265"/>
      <c r="D17" s="265"/>
      <c r="E17" s="265"/>
      <c r="F17" s="265"/>
      <c r="G17" s="265"/>
      <c r="H17" s="265"/>
      <c r="I17" s="265"/>
      <c r="J17" s="265"/>
      <c r="K17" s="265"/>
      <c r="L17" s="265"/>
      <c r="M17" s="265"/>
      <c r="N17" s="265"/>
      <c r="O17" s="265"/>
      <c r="P17" s="265"/>
      <c r="Q17" s="267" t="s">
        <v>1765</v>
      </c>
      <c r="R17" s="265"/>
      <c r="S17" s="265"/>
      <c r="T17" s="265"/>
      <c r="U17" s="265"/>
      <c r="V17" s="265"/>
      <c r="W17" s="264"/>
      <c r="X17" s="264"/>
      <c r="Y17" s="264"/>
      <c r="Z17" s="264"/>
      <c r="AA17" s="264"/>
      <c r="AB17" s="264"/>
      <c r="AC17" s="264"/>
      <c r="AD17" s="264"/>
      <c r="AE17" s="264"/>
      <c r="AF17" s="264"/>
      <c r="AG17" s="264" t="s">
        <v>1772</v>
      </c>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6" s="266" customFormat="1" ht="18" hidden="1" customHeight="1" x14ac:dyDescent="0.25">
      <c r="B18" s="265"/>
      <c r="C18" s="265"/>
      <c r="D18" s="265"/>
      <c r="E18" s="265"/>
      <c r="F18" s="265"/>
      <c r="G18" s="265"/>
      <c r="H18" s="265"/>
      <c r="I18" s="265"/>
      <c r="J18" s="265"/>
      <c r="K18" s="265"/>
      <c r="L18" s="265"/>
      <c r="M18" s="265"/>
      <c r="N18" s="265"/>
      <c r="O18" s="265"/>
      <c r="P18" s="265"/>
      <c r="Q18" s="267" t="s">
        <v>1766</v>
      </c>
      <c r="R18" s="265"/>
      <c r="S18" s="265"/>
      <c r="T18" s="265"/>
      <c r="U18" s="265"/>
      <c r="V18" s="265"/>
      <c r="W18" s="264"/>
      <c r="X18" s="264"/>
      <c r="Y18" s="264"/>
      <c r="Z18" s="264"/>
      <c r="AA18" s="264"/>
      <c r="AB18" s="264"/>
      <c r="AC18" s="264"/>
      <c r="AD18" s="264"/>
      <c r="AE18" s="264"/>
      <c r="AF18" s="264"/>
      <c r="AG18" s="264" t="s">
        <v>1773</v>
      </c>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6" s="266" customFormat="1" hidden="1" x14ac:dyDescent="0.25">
      <c r="B19" s="265"/>
      <c r="C19" s="265"/>
      <c r="D19" s="265"/>
      <c r="E19" s="265"/>
      <c r="F19" s="265"/>
      <c r="G19" s="265"/>
      <c r="H19" s="265"/>
      <c r="I19" s="265"/>
      <c r="J19" s="265"/>
      <c r="K19" s="265"/>
      <c r="L19" s="265"/>
      <c r="M19" s="265"/>
      <c r="N19" s="265"/>
      <c r="O19" s="265"/>
      <c r="P19" s="265"/>
      <c r="Q19" s="267"/>
      <c r="R19" s="265"/>
      <c r="S19" s="265"/>
      <c r="T19" s="265"/>
      <c r="U19" s="265"/>
      <c r="V19" s="265"/>
      <c r="W19" s="264"/>
      <c r="X19" s="264"/>
      <c r="Y19" s="264"/>
      <c r="Z19" s="264"/>
      <c r="AA19" s="264"/>
      <c r="AB19" s="264"/>
      <c r="AC19" s="264"/>
      <c r="AD19" s="264"/>
      <c r="AE19" s="264"/>
      <c r="AF19" s="264"/>
      <c r="AG19" s="264" t="s">
        <v>1556</v>
      </c>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6" s="266" customFormat="1" x14ac:dyDescent="0.25">
      <c r="B20" s="265"/>
      <c r="C20" s="265"/>
      <c r="D20" s="265"/>
      <c r="E20" s="265"/>
      <c r="F20" s="265"/>
      <c r="G20" s="265"/>
      <c r="H20" s="265"/>
      <c r="I20" s="265"/>
      <c r="J20" s="265"/>
      <c r="K20" s="265"/>
      <c r="L20" s="265"/>
      <c r="M20" s="265"/>
      <c r="N20" s="265"/>
      <c r="O20" s="265"/>
      <c r="P20" s="265"/>
      <c r="Q20" s="267"/>
      <c r="R20" s="265"/>
      <c r="S20" s="265"/>
      <c r="T20" s="265"/>
      <c r="U20" s="265"/>
      <c r="V20" s="265"/>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6" ht="15" customHeight="1" x14ac:dyDescent="0.25">
      <c r="B21" s="613" t="s">
        <v>1764</v>
      </c>
      <c r="C21" s="613"/>
      <c r="D21" s="613"/>
      <c r="E21" s="613"/>
      <c r="F21" s="613"/>
      <c r="G21" s="613"/>
      <c r="H21" s="613"/>
      <c r="I21" s="613"/>
      <c r="J21" s="613"/>
      <c r="K21" s="613"/>
      <c r="L21" s="613"/>
      <c r="M21" s="261"/>
      <c r="N21" s="261"/>
      <c r="O21" s="261"/>
      <c r="P21" s="261"/>
      <c r="Q21" s="262"/>
      <c r="R21" s="262"/>
      <c r="S21" s="262"/>
      <c r="T21" s="262"/>
      <c r="U21" s="262"/>
      <c r="V21" s="262"/>
      <c r="W21" s="262"/>
      <c r="X21" s="262"/>
      <c r="Y21" s="262"/>
      <c r="Z21" s="262"/>
      <c r="AA21" s="262"/>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6" ht="32.25" customHeight="1" x14ac:dyDescent="0.25">
      <c r="B22" s="646" t="s">
        <v>1767</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46"/>
      <c r="AU22" s="646"/>
      <c r="AV22" s="646"/>
      <c r="AW22" s="646"/>
      <c r="AX22" s="646"/>
      <c r="AY22" s="646"/>
      <c r="AZ22" s="646"/>
      <c r="BA22" s="646"/>
      <c r="BB22" s="646"/>
      <c r="BC22" s="646"/>
      <c r="BD22" s="646"/>
      <c r="BE22" s="646"/>
      <c r="BF22" s="646"/>
      <c r="BG22" s="646"/>
      <c r="BH22" s="646"/>
      <c r="BI22" s="646"/>
      <c r="BJ22" s="646"/>
      <c r="BK22" s="646"/>
      <c r="BL22" s="646"/>
      <c r="BM22" s="646"/>
      <c r="BN22" s="646"/>
      <c r="BO22" s="646"/>
      <c r="BP22" s="646"/>
      <c r="BQ22" s="646"/>
      <c r="BR22" s="646"/>
      <c r="BS22" s="646"/>
      <c r="BT22" s="646"/>
      <c r="BU22" s="646"/>
      <c r="BV22" s="646"/>
      <c r="BW22" s="646"/>
      <c r="BX22" s="646"/>
    </row>
    <row r="23" spans="2:76" x14ac:dyDescent="0.25">
      <c r="B23" s="35" t="s">
        <v>1765</v>
      </c>
      <c r="C23" s="35"/>
      <c r="D23" s="35"/>
      <c r="E23" s="35"/>
      <c r="F23" s="35"/>
      <c r="G23" s="35"/>
      <c r="H23" s="35"/>
      <c r="I23" s="35"/>
      <c r="J23" s="35"/>
      <c r="K23" s="35"/>
      <c r="L23" s="35"/>
      <c r="M23" s="35"/>
      <c r="N23" s="35"/>
      <c r="O23" s="35"/>
      <c r="P23" s="35"/>
    </row>
    <row r="24" spans="2:76" ht="28.5" customHeight="1" x14ac:dyDescent="0.25">
      <c r="B24" s="644" t="s">
        <v>1768</v>
      </c>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4"/>
      <c r="AQ24" s="644"/>
      <c r="AR24" s="644"/>
      <c r="AS24" s="644"/>
      <c r="AT24" s="644"/>
      <c r="AU24" s="644"/>
      <c r="AV24" s="644"/>
      <c r="AW24" s="644"/>
      <c r="AX24" s="644"/>
      <c r="AY24" s="644"/>
      <c r="AZ24" s="644"/>
      <c r="BA24" s="644"/>
      <c r="BB24" s="644"/>
      <c r="BC24" s="644"/>
      <c r="BD24" s="644"/>
      <c r="BE24" s="644"/>
      <c r="BF24" s="644"/>
      <c r="BG24" s="644"/>
      <c r="BH24" s="644"/>
      <c r="BI24" s="644"/>
      <c r="BJ24" s="644"/>
      <c r="BK24" s="644"/>
      <c r="BL24" s="644"/>
      <c r="BM24" s="644"/>
      <c r="BN24" s="644"/>
      <c r="BO24" s="644"/>
      <c r="BP24" s="644"/>
      <c r="BQ24" s="644"/>
      <c r="BR24" s="644"/>
      <c r="BS24" s="644"/>
      <c r="BT24" s="644"/>
      <c r="BU24" s="644"/>
      <c r="BV24" s="644"/>
      <c r="BW24" s="644"/>
      <c r="BX24" s="644"/>
    </row>
    <row r="25" spans="2:76" x14ac:dyDescent="0.25">
      <c r="B25" s="35" t="s">
        <v>1766</v>
      </c>
      <c r="C25" s="35"/>
      <c r="D25" s="35"/>
      <c r="E25" s="35"/>
      <c r="F25" s="35"/>
      <c r="G25" s="35"/>
      <c r="H25" s="35"/>
      <c r="I25" s="35"/>
      <c r="J25" s="35"/>
      <c r="K25" s="35"/>
      <c r="L25" s="35"/>
      <c r="M25" s="35"/>
      <c r="N25" s="35"/>
      <c r="O25" s="35"/>
      <c r="P25" s="35"/>
    </row>
    <row r="26" spans="2:76" x14ac:dyDescent="0.25">
      <c r="B26" s="645" t="s">
        <v>1769</v>
      </c>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645"/>
      <c r="BH26" s="645"/>
      <c r="BI26" s="645"/>
      <c r="BJ26" s="645"/>
      <c r="BK26" s="645"/>
      <c r="BL26" s="645"/>
      <c r="BM26" s="645"/>
      <c r="BN26" s="645"/>
      <c r="BO26" s="645"/>
      <c r="BP26" s="645"/>
      <c r="BQ26" s="645"/>
      <c r="BR26" s="645"/>
      <c r="BS26" s="645"/>
      <c r="BT26" s="645"/>
      <c r="BU26" s="645"/>
      <c r="BV26" s="645"/>
      <c r="BW26" s="645"/>
      <c r="BX26" s="645"/>
    </row>
    <row r="27" spans="2:76" x14ac:dyDescent="0.25">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row>
    <row r="28" spans="2:76" x14ac:dyDescent="0.25">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row>
    <row r="29" spans="2:76" x14ac:dyDescent="0.25">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row>
  </sheetData>
  <mergeCells count="52">
    <mergeCell ref="BZ6:CE6"/>
    <mergeCell ref="W5:AC6"/>
    <mergeCell ref="AD5:AJ6"/>
    <mergeCell ref="AK5:AU6"/>
    <mergeCell ref="AV5:BB6"/>
    <mergeCell ref="BC5:BM6"/>
    <mergeCell ref="B24:BX24"/>
    <mergeCell ref="B26:BX26"/>
    <mergeCell ref="BN11:BS12"/>
    <mergeCell ref="BT11:BY12"/>
    <mergeCell ref="BZ11:CE12"/>
    <mergeCell ref="B13:V14"/>
    <mergeCell ref="W13:AC14"/>
    <mergeCell ref="AD13:AJ14"/>
    <mergeCell ref="AK13:AU14"/>
    <mergeCell ref="AV13:BB14"/>
    <mergeCell ref="AD11:AJ12"/>
    <mergeCell ref="AK11:AU12"/>
    <mergeCell ref="AV11:BB12"/>
    <mergeCell ref="BC11:BM12"/>
    <mergeCell ref="B22:BX22"/>
    <mergeCell ref="BC13:BM14"/>
    <mergeCell ref="B1:CE2"/>
    <mergeCell ref="B3:CE3"/>
    <mergeCell ref="BT13:BY14"/>
    <mergeCell ref="BZ13:CE14"/>
    <mergeCell ref="BT6:BY6"/>
    <mergeCell ref="BN7:BS8"/>
    <mergeCell ref="BT7:BY8"/>
    <mergeCell ref="B7:V8"/>
    <mergeCell ref="W7:AC8"/>
    <mergeCell ref="AD7:AJ8"/>
    <mergeCell ref="AK7:AU8"/>
    <mergeCell ref="AV7:BB8"/>
    <mergeCell ref="BC7:BM8"/>
    <mergeCell ref="BN5:CE5"/>
    <mergeCell ref="BN6:BS6"/>
    <mergeCell ref="B5:V6"/>
    <mergeCell ref="B21:L21"/>
    <mergeCell ref="BZ7:CE8"/>
    <mergeCell ref="B9:V10"/>
    <mergeCell ref="W9:AC10"/>
    <mergeCell ref="AD9:AJ10"/>
    <mergeCell ref="AK9:AU10"/>
    <mergeCell ref="AV9:BB10"/>
    <mergeCell ref="BC9:BM10"/>
    <mergeCell ref="BN9:BS10"/>
    <mergeCell ref="BT9:BY10"/>
    <mergeCell ref="BZ9:CE10"/>
    <mergeCell ref="BN13:BS14"/>
    <mergeCell ref="B11:V12"/>
    <mergeCell ref="W11:AC12"/>
  </mergeCells>
  <dataValidations count="2">
    <dataValidation type="list" allowBlank="1" showInputMessage="1" showErrorMessage="1" sqref="AD7:AJ14">
      <formula1>$Q$16:$Q$18</formula1>
    </dataValidation>
    <dataValidation type="list" allowBlank="1" showInputMessage="1" showErrorMessage="1" sqref="W7:AC14">
      <formula1>$AG$16:$AG$19</formula1>
    </dataValidation>
  </dataValidations>
  <printOptions horizontalCentered="1"/>
  <pageMargins left="0.43307086614173229" right="0.39370078740157483" top="0.74803149606299213" bottom="0.74803149606299213" header="0.31496062992125984" footer="0.31496062992125984"/>
  <pageSetup scale="87" orientation="landscape" horizontalDpi="4294967295" verticalDpi="4294967295" r:id="rId1"/>
  <headerFooter>
    <oddFooter>&amp;L&amp;"-,Cursiva"Ejercicio Fiscal 2018&amp;R&amp;10Página &amp;P de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15517"/>
  </sheetPr>
  <dimension ref="A1:CD36"/>
  <sheetViews>
    <sheetView showGridLines="0" showRuler="0" zoomScale="90" zoomScaleNormal="90" zoomScalePageLayoutView="90" workbookViewId="0">
      <selection activeCell="BI29" sqref="BI29"/>
    </sheetView>
  </sheetViews>
  <sheetFormatPr baseColWidth="10" defaultRowHeight="15" x14ac:dyDescent="0.25"/>
  <cols>
    <col min="1" max="2" width="3.28515625" customWidth="1"/>
    <col min="3" max="4" width="1.7109375" customWidth="1"/>
    <col min="5" max="5" width="1.85546875" customWidth="1"/>
    <col min="6" max="11" width="1.7109375" customWidth="1"/>
    <col min="12" max="12" width="2.85546875" customWidth="1"/>
    <col min="13" max="13" width="1.7109375" customWidth="1"/>
    <col min="14" max="14" width="2.140625" customWidth="1"/>
    <col min="15" max="24" width="1.7109375" customWidth="1"/>
    <col min="25" max="25" width="0.140625" customWidth="1"/>
    <col min="26" max="26" width="1.7109375" customWidth="1"/>
    <col min="27" max="27" width="0.7109375" customWidth="1"/>
    <col min="28" max="96" width="1.7109375" customWidth="1"/>
  </cols>
  <sheetData>
    <row r="1" spans="1:81" ht="15" customHeight="1" x14ac:dyDescent="0.25">
      <c r="A1" s="701" t="s">
        <v>1779</v>
      </c>
      <c r="B1" s="702"/>
      <c r="C1" s="702"/>
      <c r="D1" s="702"/>
      <c r="E1" s="702"/>
      <c r="F1" s="702"/>
      <c r="G1" s="702"/>
      <c r="H1" s="702"/>
      <c r="I1" s="702"/>
      <c r="J1" s="702"/>
      <c r="K1" s="702"/>
      <c r="L1" s="702"/>
      <c r="M1" s="702"/>
      <c r="N1" s="702"/>
      <c r="O1" s="702"/>
      <c r="P1" s="702"/>
      <c r="Q1" s="702"/>
      <c r="R1" s="702"/>
      <c r="S1" s="702"/>
      <c r="T1" s="702"/>
      <c r="U1" s="702"/>
      <c r="V1" s="702"/>
      <c r="W1" s="702"/>
      <c r="X1" s="702"/>
      <c r="Y1" s="702"/>
      <c r="Z1" s="702"/>
      <c r="AA1" s="702"/>
      <c r="AB1" s="702"/>
      <c r="AC1" s="702"/>
      <c r="AD1" s="702"/>
      <c r="AE1" s="702"/>
      <c r="AF1" s="702"/>
      <c r="AG1" s="702"/>
      <c r="AH1" s="702"/>
      <c r="AI1" s="702"/>
      <c r="AJ1" s="702"/>
      <c r="AK1" s="702"/>
      <c r="AL1" s="702"/>
      <c r="AM1" s="702"/>
      <c r="AN1" s="702"/>
      <c r="AO1" s="702"/>
      <c r="AP1" s="702"/>
      <c r="AQ1" s="702"/>
      <c r="AR1" s="702"/>
      <c r="AS1" s="702"/>
      <c r="AT1" s="702"/>
      <c r="AU1" s="702"/>
      <c r="AV1" s="702"/>
      <c r="AW1" s="702"/>
      <c r="AX1" s="702"/>
      <c r="AY1" s="702"/>
      <c r="AZ1" s="702"/>
      <c r="BA1" s="702"/>
      <c r="BB1" s="702"/>
      <c r="BC1" s="702"/>
      <c r="BD1" s="702"/>
      <c r="BE1" s="702"/>
      <c r="BF1" s="702"/>
      <c r="BG1" s="702"/>
      <c r="BH1" s="702"/>
      <c r="BI1" s="702"/>
      <c r="BJ1" s="702"/>
      <c r="BK1" s="702"/>
      <c r="BL1" s="702"/>
      <c r="BM1" s="702"/>
      <c r="BN1" s="702"/>
      <c r="BO1" s="702"/>
      <c r="BP1" s="702"/>
      <c r="BQ1" s="702"/>
      <c r="BR1" s="702"/>
      <c r="BS1" s="702"/>
      <c r="BT1" s="702"/>
      <c r="BU1" s="702"/>
      <c r="BV1" s="702"/>
      <c r="BW1" s="702"/>
      <c r="BX1" s="702"/>
      <c r="BY1" s="702"/>
      <c r="BZ1" s="702"/>
      <c r="CA1" s="702"/>
      <c r="CB1" s="702"/>
      <c r="CC1" s="703"/>
    </row>
    <row r="2" spans="1:81" ht="15" customHeight="1" x14ac:dyDescent="0.25">
      <c r="A2" s="704"/>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c r="AW2" s="705"/>
      <c r="AX2" s="705"/>
      <c r="AY2" s="705"/>
      <c r="AZ2" s="705"/>
      <c r="BA2" s="705"/>
      <c r="BB2" s="705"/>
      <c r="BC2" s="705"/>
      <c r="BD2" s="705"/>
      <c r="BE2" s="705"/>
      <c r="BF2" s="705"/>
      <c r="BG2" s="705"/>
      <c r="BH2" s="705"/>
      <c r="BI2" s="705"/>
      <c r="BJ2" s="705"/>
      <c r="BK2" s="705"/>
      <c r="BL2" s="705"/>
      <c r="BM2" s="705"/>
      <c r="BN2" s="705"/>
      <c r="BO2" s="705"/>
      <c r="BP2" s="705"/>
      <c r="BQ2" s="705"/>
      <c r="BR2" s="705"/>
      <c r="BS2" s="705"/>
      <c r="BT2" s="705"/>
      <c r="BU2" s="705"/>
      <c r="BV2" s="705"/>
      <c r="BW2" s="705"/>
      <c r="BX2" s="705"/>
      <c r="BY2" s="705"/>
      <c r="BZ2" s="705"/>
      <c r="CA2" s="705"/>
      <c r="CB2" s="705"/>
      <c r="CC2" s="706"/>
    </row>
    <row r="3" spans="1:81" ht="27.75" customHeight="1" x14ac:dyDescent="0.25">
      <c r="A3" s="727" t="str">
        <f>'Objetivos PMD'!$C$3</f>
        <v xml:space="preserve">Municipio:  JUANACATLAN  </v>
      </c>
      <c r="B3" s="728"/>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c r="BT3" s="728"/>
      <c r="BU3" s="728"/>
      <c r="BV3" s="728"/>
      <c r="BW3" s="728"/>
      <c r="BX3" s="728"/>
      <c r="BY3" s="728"/>
      <c r="BZ3" s="728"/>
      <c r="CA3" s="728"/>
      <c r="CB3" s="728"/>
      <c r="CC3" s="729"/>
    </row>
    <row r="4" spans="1:81" ht="6" customHeight="1" x14ac:dyDescent="0.25">
      <c r="A4" s="286"/>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200"/>
    </row>
    <row r="5" spans="1:81" s="2" customFormat="1" ht="18.75" x14ac:dyDescent="0.3">
      <c r="A5" s="276" t="s">
        <v>1594</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2"/>
      <c r="AL5" s="68"/>
      <c r="AM5" s="273" t="s">
        <v>1593</v>
      </c>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2"/>
    </row>
    <row r="6" spans="1:81" s="2" customFormat="1" ht="35.25" customHeight="1" x14ac:dyDescent="0.25">
      <c r="A6" s="707" t="s">
        <v>1557</v>
      </c>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708"/>
      <c r="AE6" s="708"/>
      <c r="AF6" s="708"/>
      <c r="AG6" s="708"/>
      <c r="AH6" s="708"/>
      <c r="AI6" s="708"/>
      <c r="AJ6" s="708"/>
      <c r="AK6" s="709"/>
      <c r="AL6" s="68"/>
      <c r="AM6" s="710" t="s">
        <v>1558</v>
      </c>
      <c r="AN6" s="711"/>
      <c r="AO6" s="711"/>
      <c r="AP6" s="711"/>
      <c r="AQ6" s="711"/>
      <c r="AR6" s="711"/>
      <c r="AS6" s="711"/>
      <c r="AT6" s="711"/>
      <c r="AU6" s="711"/>
      <c r="AV6" s="711"/>
      <c r="AW6" s="711"/>
      <c r="AX6" s="711"/>
      <c r="AY6" s="711"/>
      <c r="AZ6" s="711"/>
      <c r="BA6" s="711"/>
      <c r="BB6" s="711"/>
      <c r="BC6" s="711"/>
      <c r="BD6" s="711"/>
      <c r="BE6" s="711"/>
      <c r="BF6" s="711"/>
      <c r="BG6" s="711"/>
      <c r="BH6" s="711"/>
      <c r="BI6" s="711"/>
      <c r="BJ6" s="711"/>
      <c r="BK6" s="711"/>
      <c r="BL6" s="711"/>
      <c r="BM6" s="711"/>
      <c r="BN6" s="711"/>
      <c r="BO6" s="711"/>
      <c r="BP6" s="711"/>
      <c r="BQ6" s="711"/>
      <c r="BR6" s="711"/>
      <c r="BS6" s="711"/>
      <c r="BT6" s="711"/>
      <c r="BU6" s="711"/>
      <c r="BV6" s="711"/>
      <c r="BW6" s="711"/>
      <c r="BX6" s="711"/>
      <c r="BY6" s="711"/>
      <c r="BZ6" s="711"/>
      <c r="CA6" s="711"/>
      <c r="CB6" s="711"/>
      <c r="CC6" s="712"/>
    </row>
    <row r="7" spans="1:81" ht="6" customHeight="1" x14ac:dyDescent="0.25">
      <c r="A7" s="286"/>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69"/>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200"/>
    </row>
    <row r="8" spans="1:81" ht="38.25" customHeight="1" x14ac:dyDescent="0.3">
      <c r="A8" s="287" t="s">
        <v>1610</v>
      </c>
      <c r="B8" s="274"/>
      <c r="C8" s="274"/>
      <c r="D8" s="274"/>
      <c r="E8" s="274"/>
      <c r="F8" s="274"/>
      <c r="G8" s="274"/>
      <c r="H8" s="274"/>
      <c r="I8" s="274"/>
      <c r="J8" s="274"/>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3"/>
      <c r="AZ8" s="713"/>
      <c r="BA8" s="713"/>
      <c r="BB8" s="713"/>
      <c r="BC8" s="713"/>
      <c r="BD8" s="713"/>
      <c r="BE8" s="713"/>
      <c r="BF8" s="713"/>
      <c r="BG8" s="713"/>
      <c r="BH8" s="713"/>
      <c r="BI8" s="713"/>
      <c r="BJ8" s="713"/>
      <c r="BK8" s="713"/>
      <c r="BL8" s="713"/>
      <c r="BM8" s="713"/>
      <c r="BN8" s="713"/>
      <c r="BO8" s="713"/>
      <c r="BP8" s="713"/>
      <c r="BQ8" s="713"/>
      <c r="BR8" s="713"/>
      <c r="BS8" s="713"/>
      <c r="BT8" s="713"/>
      <c r="BU8" s="713"/>
      <c r="BV8" s="713"/>
      <c r="BW8" s="713"/>
      <c r="BX8" s="713"/>
      <c r="BY8" s="713"/>
      <c r="BZ8" s="713"/>
      <c r="CA8" s="713"/>
      <c r="CB8" s="713"/>
      <c r="CC8" s="714"/>
    </row>
    <row r="9" spans="1:81" ht="18.75" x14ac:dyDescent="0.25">
      <c r="A9" s="285" t="s">
        <v>1338</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2"/>
      <c r="AM9" s="76" t="s">
        <v>1774</v>
      </c>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2"/>
    </row>
    <row r="10" spans="1:81" x14ac:dyDescent="0.25">
      <c r="A10" s="715"/>
      <c r="B10" s="716"/>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7"/>
      <c r="AM10" s="721"/>
      <c r="AN10" s="722"/>
      <c r="AO10" s="722"/>
      <c r="AP10" s="722"/>
      <c r="AQ10" s="722"/>
      <c r="AR10" s="722"/>
      <c r="AS10" s="722"/>
      <c r="AT10" s="722"/>
      <c r="AU10" s="722"/>
      <c r="AV10" s="722"/>
      <c r="AW10" s="722"/>
      <c r="AX10" s="722"/>
      <c r="AY10" s="722"/>
      <c r="AZ10" s="722"/>
      <c r="BA10" s="722"/>
      <c r="BB10" s="722"/>
      <c r="BC10" s="722"/>
      <c r="BD10" s="722"/>
      <c r="BE10" s="722"/>
      <c r="BF10" s="722"/>
      <c r="BG10" s="722"/>
      <c r="BH10" s="722"/>
      <c r="BI10" s="722"/>
      <c r="BJ10" s="722"/>
      <c r="BK10" s="722"/>
      <c r="BL10" s="722"/>
      <c r="BM10" s="722"/>
      <c r="BN10" s="722"/>
      <c r="BO10" s="722"/>
      <c r="BP10" s="722"/>
      <c r="BQ10" s="722"/>
      <c r="BR10" s="722"/>
      <c r="BS10" s="722"/>
      <c r="BT10" s="722"/>
      <c r="BU10" s="722"/>
      <c r="BV10" s="722"/>
      <c r="BW10" s="722"/>
      <c r="BX10" s="722"/>
      <c r="BY10" s="722"/>
      <c r="BZ10" s="722"/>
      <c r="CA10" s="722"/>
      <c r="CB10" s="722"/>
      <c r="CC10" s="723"/>
    </row>
    <row r="11" spans="1:81" x14ac:dyDescent="0.25">
      <c r="A11" s="715"/>
      <c r="B11" s="716"/>
      <c r="C11" s="716"/>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7"/>
      <c r="AM11" s="721"/>
      <c r="AN11" s="722"/>
      <c r="AO11" s="722"/>
      <c r="AP11" s="722"/>
      <c r="AQ11" s="722"/>
      <c r="AR11" s="722"/>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c r="BW11" s="722"/>
      <c r="BX11" s="722"/>
      <c r="BY11" s="722"/>
      <c r="BZ11" s="722"/>
      <c r="CA11" s="722"/>
      <c r="CB11" s="722"/>
      <c r="CC11" s="723"/>
    </row>
    <row r="12" spans="1:81" x14ac:dyDescent="0.25">
      <c r="A12" s="715"/>
      <c r="B12" s="716"/>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7"/>
      <c r="AM12" s="721"/>
      <c r="AN12" s="722"/>
      <c r="AO12" s="722"/>
      <c r="AP12" s="722"/>
      <c r="AQ12" s="722"/>
      <c r="AR12" s="722"/>
      <c r="AS12" s="722"/>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c r="BW12" s="722"/>
      <c r="BX12" s="722"/>
      <c r="BY12" s="722"/>
      <c r="BZ12" s="722"/>
      <c r="CA12" s="722"/>
      <c r="CB12" s="722"/>
      <c r="CC12" s="723"/>
    </row>
    <row r="13" spans="1:81" ht="18.75" x14ac:dyDescent="0.25">
      <c r="A13" s="715"/>
      <c r="B13" s="716"/>
      <c r="C13" s="716"/>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7"/>
      <c r="AM13" s="77" t="s">
        <v>1592</v>
      </c>
      <c r="AN13" s="78"/>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288"/>
    </row>
    <row r="14" spans="1:81" x14ac:dyDescent="0.25">
      <c r="A14" s="715"/>
      <c r="B14" s="716"/>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716"/>
      <c r="AL14" s="717"/>
      <c r="AM14" s="721"/>
      <c r="AN14" s="722"/>
      <c r="AO14" s="722"/>
      <c r="AP14" s="722"/>
      <c r="AQ14" s="722"/>
      <c r="AR14" s="722"/>
      <c r="AS14" s="722"/>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c r="BW14" s="722"/>
      <c r="BX14" s="722"/>
      <c r="BY14" s="722"/>
      <c r="BZ14" s="722"/>
      <c r="CA14" s="722"/>
      <c r="CB14" s="722"/>
      <c r="CC14" s="723"/>
    </row>
    <row r="15" spans="1:81" x14ac:dyDescent="0.25">
      <c r="A15" s="718"/>
      <c r="B15" s="719"/>
      <c r="C15" s="719"/>
      <c r="D15" s="719"/>
      <c r="E15" s="719"/>
      <c r="F15" s="719"/>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19"/>
      <c r="AJ15" s="719"/>
      <c r="AK15" s="719"/>
      <c r="AL15" s="720"/>
      <c r="AM15" s="724"/>
      <c r="AN15" s="725"/>
      <c r="AO15" s="725"/>
      <c r="AP15" s="725"/>
      <c r="AQ15" s="725"/>
      <c r="AR15" s="725"/>
      <c r="AS15" s="725"/>
      <c r="AT15" s="725"/>
      <c r="AU15" s="725"/>
      <c r="AV15" s="725"/>
      <c r="AW15" s="725"/>
      <c r="AX15" s="725"/>
      <c r="AY15" s="725"/>
      <c r="AZ15" s="725"/>
      <c r="BA15" s="725"/>
      <c r="BB15" s="725"/>
      <c r="BC15" s="725"/>
      <c r="BD15" s="725"/>
      <c r="BE15" s="725"/>
      <c r="BF15" s="725"/>
      <c r="BG15" s="725"/>
      <c r="BH15" s="725"/>
      <c r="BI15" s="725"/>
      <c r="BJ15" s="725"/>
      <c r="BK15" s="725"/>
      <c r="BL15" s="725"/>
      <c r="BM15" s="725"/>
      <c r="BN15" s="725"/>
      <c r="BO15" s="725"/>
      <c r="BP15" s="725"/>
      <c r="BQ15" s="725"/>
      <c r="BR15" s="725"/>
      <c r="BS15" s="725"/>
      <c r="BT15" s="725"/>
      <c r="BU15" s="725"/>
      <c r="BV15" s="725"/>
      <c r="BW15" s="725"/>
      <c r="BX15" s="725"/>
      <c r="BY15" s="725"/>
      <c r="BZ15" s="725"/>
      <c r="CA15" s="725"/>
      <c r="CB15" s="725"/>
      <c r="CC15" s="726"/>
    </row>
    <row r="16" spans="1:81" ht="6" customHeight="1" x14ac:dyDescent="0.25">
      <c r="A16" s="286"/>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200"/>
    </row>
    <row r="17" spans="1:82" ht="23.25" customHeight="1" x14ac:dyDescent="0.3">
      <c r="A17" s="289" t="s">
        <v>1595</v>
      </c>
      <c r="B17" s="275"/>
      <c r="C17" s="275"/>
      <c r="D17" s="275"/>
      <c r="E17" s="275"/>
      <c r="F17" s="275"/>
      <c r="G17" s="275"/>
      <c r="H17" s="275"/>
      <c r="I17" s="275"/>
      <c r="J17" s="275"/>
      <c r="K17" s="275"/>
      <c r="L17" s="275"/>
      <c r="M17" s="275"/>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674"/>
      <c r="AY17" s="674"/>
      <c r="AZ17" s="674"/>
      <c r="BA17" s="674"/>
      <c r="BB17" s="674"/>
      <c r="BC17" s="674"/>
      <c r="BD17" s="674"/>
      <c r="BE17" s="674"/>
      <c r="BF17" s="674"/>
      <c r="BG17" s="674"/>
      <c r="BH17" s="674"/>
      <c r="BI17" s="674"/>
      <c r="BJ17" s="675"/>
      <c r="BK17" s="276" t="s">
        <v>1596</v>
      </c>
      <c r="BL17" s="277"/>
      <c r="BM17" s="278"/>
      <c r="BN17" s="278"/>
      <c r="BO17" s="278"/>
      <c r="BP17" s="278"/>
      <c r="BQ17" s="278"/>
      <c r="BR17" s="278"/>
      <c r="BS17" s="278"/>
      <c r="BT17" s="278"/>
      <c r="BU17" s="278"/>
      <c r="BV17" s="278"/>
      <c r="BW17" s="278"/>
      <c r="BX17" s="278"/>
      <c r="BY17" s="278"/>
      <c r="BZ17" s="278"/>
      <c r="CA17" s="278"/>
      <c r="CB17" s="278"/>
      <c r="CC17" s="290"/>
      <c r="CD17" s="70"/>
    </row>
    <row r="18" spans="1:82" ht="22.5" customHeight="1" x14ac:dyDescent="0.3">
      <c r="A18" s="291"/>
      <c r="B18" s="279"/>
      <c r="C18" s="279"/>
      <c r="D18" s="279"/>
      <c r="E18" s="279"/>
      <c r="F18" s="279"/>
      <c r="G18" s="279"/>
      <c r="H18" s="279"/>
      <c r="I18" s="279"/>
      <c r="J18" s="279"/>
      <c r="K18" s="279"/>
      <c r="L18" s="279"/>
      <c r="M18" s="279"/>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676"/>
      <c r="AS18" s="676"/>
      <c r="AT18" s="676"/>
      <c r="AU18" s="676"/>
      <c r="AV18" s="676"/>
      <c r="AW18" s="676"/>
      <c r="AX18" s="676"/>
      <c r="AY18" s="676"/>
      <c r="AZ18" s="676"/>
      <c r="BA18" s="676"/>
      <c r="BB18" s="676"/>
      <c r="BC18" s="676"/>
      <c r="BD18" s="676"/>
      <c r="BE18" s="676"/>
      <c r="BF18" s="676"/>
      <c r="BG18" s="676"/>
      <c r="BH18" s="676"/>
      <c r="BI18" s="676"/>
      <c r="BJ18" s="677"/>
      <c r="BK18" s="280"/>
      <c r="BL18" s="678"/>
      <c r="BM18" s="678"/>
      <c r="BN18" s="678"/>
      <c r="BO18" s="678"/>
      <c r="BP18" s="678"/>
      <c r="BQ18" s="678"/>
      <c r="BR18" s="678"/>
      <c r="BS18" s="678"/>
      <c r="BT18" s="678"/>
      <c r="BU18" s="678"/>
      <c r="BV18" s="678"/>
      <c r="BW18" s="678"/>
      <c r="BX18" s="678"/>
      <c r="BY18" s="678"/>
      <c r="BZ18" s="678"/>
      <c r="CA18" s="678"/>
      <c r="CB18" s="678"/>
      <c r="CC18" s="679"/>
      <c r="CD18" s="70"/>
    </row>
    <row r="19" spans="1:82" ht="5.25" customHeight="1" x14ac:dyDescent="0.25">
      <c r="A19" s="680"/>
      <c r="B19" s="681"/>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c r="AS19" s="681"/>
      <c r="AT19" s="681"/>
      <c r="AU19" s="681"/>
      <c r="AV19" s="681"/>
      <c r="AW19" s="681"/>
      <c r="AX19" s="681"/>
      <c r="AY19" s="681"/>
      <c r="AZ19" s="681"/>
      <c r="BA19" s="681"/>
      <c r="BB19" s="681"/>
      <c r="BC19" s="681"/>
      <c r="BD19" s="681"/>
      <c r="BE19" s="681"/>
      <c r="BF19" s="681"/>
      <c r="BG19" s="681"/>
      <c r="BH19" s="681"/>
      <c r="BI19" s="681"/>
      <c r="BJ19" s="681"/>
      <c r="BK19" s="681"/>
      <c r="BL19" s="681"/>
      <c r="BM19" s="681"/>
      <c r="BN19" s="681"/>
      <c r="BO19" s="681"/>
      <c r="BP19" s="681"/>
      <c r="BQ19" s="681"/>
      <c r="BR19" s="681"/>
      <c r="BS19" s="681"/>
      <c r="BT19" s="681"/>
      <c r="BU19" s="681"/>
      <c r="BV19" s="681"/>
      <c r="BW19" s="681"/>
      <c r="BX19" s="681"/>
      <c r="BY19" s="681"/>
      <c r="BZ19" s="681"/>
      <c r="CA19" s="681"/>
      <c r="CB19" s="681"/>
      <c r="CC19" s="682"/>
    </row>
    <row r="20" spans="1:82" ht="18.75" customHeight="1" x14ac:dyDescent="0.3">
      <c r="A20" s="289" t="s">
        <v>1597</v>
      </c>
      <c r="B20" s="275"/>
      <c r="C20" s="275"/>
      <c r="D20" s="275"/>
      <c r="E20" s="275"/>
      <c r="F20" s="275"/>
      <c r="G20" s="275"/>
      <c r="H20" s="275"/>
      <c r="I20" s="275"/>
      <c r="J20" s="275"/>
      <c r="K20" s="275"/>
      <c r="L20" s="275"/>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K20" s="683"/>
      <c r="AL20" s="683"/>
      <c r="AM20" s="683"/>
      <c r="AN20" s="683"/>
      <c r="AO20" s="683"/>
      <c r="AP20" s="683"/>
      <c r="AQ20" s="683"/>
      <c r="AR20" s="683"/>
      <c r="AS20" s="683"/>
      <c r="AT20" s="683"/>
      <c r="AU20" s="683"/>
      <c r="AV20" s="683"/>
      <c r="AW20" s="684"/>
      <c r="AX20" s="281" t="s">
        <v>1598</v>
      </c>
      <c r="AY20" s="282"/>
      <c r="AZ20" s="282"/>
      <c r="BA20" s="282"/>
      <c r="BB20" s="282"/>
      <c r="BC20" s="282"/>
      <c r="BD20" s="282"/>
      <c r="BE20" s="282"/>
      <c r="BF20" s="282"/>
      <c r="BG20" s="282"/>
      <c r="BH20" s="282"/>
      <c r="BI20" s="282"/>
      <c r="BJ20" s="283"/>
      <c r="BK20" s="284" t="s">
        <v>1599</v>
      </c>
      <c r="BL20" s="277"/>
      <c r="BM20" s="278"/>
      <c r="BN20" s="278"/>
      <c r="BO20" s="278"/>
      <c r="BP20" s="278"/>
      <c r="BQ20" s="278"/>
      <c r="BR20" s="278"/>
      <c r="BS20" s="278"/>
      <c r="BT20" s="278"/>
      <c r="BU20" s="278"/>
      <c r="BV20" s="278"/>
      <c r="BW20" s="278"/>
      <c r="BX20" s="278"/>
      <c r="BY20" s="278"/>
      <c r="BZ20" s="278"/>
      <c r="CA20" s="278"/>
      <c r="CB20" s="278"/>
      <c r="CC20" s="290"/>
      <c r="CD20" s="70"/>
    </row>
    <row r="21" spans="1:82" ht="18.75" customHeight="1" x14ac:dyDescent="0.3">
      <c r="A21" s="685"/>
      <c r="B21" s="686"/>
      <c r="C21" s="686"/>
      <c r="D21" s="686"/>
      <c r="E21" s="686"/>
      <c r="F21" s="686"/>
      <c r="G21" s="686"/>
      <c r="H21" s="686"/>
      <c r="I21" s="686"/>
      <c r="J21" s="686"/>
      <c r="K21" s="686"/>
      <c r="L21" s="686"/>
      <c r="M21" s="686"/>
      <c r="N21" s="686"/>
      <c r="O21" s="686"/>
      <c r="P21" s="686"/>
      <c r="Q21" s="686"/>
      <c r="R21" s="686"/>
      <c r="S21" s="686"/>
      <c r="T21" s="686"/>
      <c r="U21" s="686"/>
      <c r="V21" s="686"/>
      <c r="W21" s="686"/>
      <c r="X21" s="686"/>
      <c r="Y21" s="686"/>
      <c r="Z21" s="686"/>
      <c r="AA21" s="686"/>
      <c r="AB21" s="686"/>
      <c r="AC21" s="686"/>
      <c r="AD21" s="686"/>
      <c r="AE21" s="686"/>
      <c r="AF21" s="686"/>
      <c r="AG21" s="686"/>
      <c r="AH21" s="686"/>
      <c r="AI21" s="686"/>
      <c r="AJ21" s="686"/>
      <c r="AK21" s="686"/>
      <c r="AL21" s="686"/>
      <c r="AM21" s="686"/>
      <c r="AN21" s="686"/>
      <c r="AO21" s="686"/>
      <c r="AP21" s="686"/>
      <c r="AQ21" s="686"/>
      <c r="AR21" s="686"/>
      <c r="AS21" s="686"/>
      <c r="AT21" s="686"/>
      <c r="AU21" s="686"/>
      <c r="AV21" s="686"/>
      <c r="AW21" s="687"/>
      <c r="AX21" s="691"/>
      <c r="AY21" s="691"/>
      <c r="AZ21" s="691"/>
      <c r="BA21" s="691"/>
      <c r="BB21" s="691"/>
      <c r="BC21" s="691"/>
      <c r="BD21" s="691"/>
      <c r="BE21" s="691"/>
      <c r="BF21" s="691"/>
      <c r="BG21" s="691"/>
      <c r="BH21" s="691"/>
      <c r="BI21" s="691"/>
      <c r="BJ21" s="692"/>
      <c r="BK21" s="695"/>
      <c r="BL21" s="696"/>
      <c r="BM21" s="696"/>
      <c r="BN21" s="696"/>
      <c r="BO21" s="696"/>
      <c r="BP21" s="696"/>
      <c r="BQ21" s="696"/>
      <c r="BR21" s="696"/>
      <c r="BS21" s="696"/>
      <c r="BT21" s="696"/>
      <c r="BU21" s="696"/>
      <c r="BV21" s="696"/>
      <c r="BW21" s="696"/>
      <c r="BX21" s="696"/>
      <c r="BY21" s="696"/>
      <c r="BZ21" s="696"/>
      <c r="CA21" s="696"/>
      <c r="CB21" s="696"/>
      <c r="CC21" s="697"/>
      <c r="CD21" s="70"/>
    </row>
    <row r="22" spans="1:82" ht="21" customHeight="1" x14ac:dyDescent="0.25">
      <c r="A22" s="688"/>
      <c r="B22" s="689"/>
      <c r="C22" s="689"/>
      <c r="D22" s="689"/>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689"/>
      <c r="AM22" s="689"/>
      <c r="AN22" s="689"/>
      <c r="AO22" s="689"/>
      <c r="AP22" s="689"/>
      <c r="AQ22" s="689"/>
      <c r="AR22" s="689"/>
      <c r="AS22" s="689"/>
      <c r="AT22" s="689"/>
      <c r="AU22" s="689"/>
      <c r="AV22" s="689"/>
      <c r="AW22" s="690"/>
      <c r="AX22" s="693"/>
      <c r="AY22" s="693"/>
      <c r="AZ22" s="693"/>
      <c r="BA22" s="693"/>
      <c r="BB22" s="693"/>
      <c r="BC22" s="693"/>
      <c r="BD22" s="693"/>
      <c r="BE22" s="693"/>
      <c r="BF22" s="693"/>
      <c r="BG22" s="693"/>
      <c r="BH22" s="693"/>
      <c r="BI22" s="693"/>
      <c r="BJ22" s="694"/>
      <c r="BK22" s="698"/>
      <c r="BL22" s="699"/>
      <c r="BM22" s="699"/>
      <c r="BN22" s="699"/>
      <c r="BO22" s="699"/>
      <c r="BP22" s="699"/>
      <c r="BQ22" s="699"/>
      <c r="BR22" s="699"/>
      <c r="BS22" s="699"/>
      <c r="BT22" s="699"/>
      <c r="BU22" s="699"/>
      <c r="BV22" s="699"/>
      <c r="BW22" s="699"/>
      <c r="BX22" s="699"/>
      <c r="BY22" s="699"/>
      <c r="BZ22" s="699"/>
      <c r="CA22" s="699"/>
      <c r="CB22" s="699"/>
      <c r="CC22" s="700"/>
    </row>
    <row r="23" spans="1:82" ht="3" customHeight="1" x14ac:dyDescent="0.25">
      <c r="A23" s="292"/>
      <c r="B23" s="75"/>
      <c r="C23" s="75"/>
      <c r="D23" s="75"/>
      <c r="E23" s="75"/>
      <c r="F23" s="75"/>
      <c r="G23" s="75"/>
      <c r="H23" s="75"/>
      <c r="I23" s="75"/>
      <c r="J23" s="75"/>
      <c r="K23" s="75"/>
      <c r="L23" s="75"/>
      <c r="M23" s="75"/>
      <c r="N23" s="75"/>
      <c r="O23" s="75"/>
      <c r="P23" s="75"/>
      <c r="Q23" s="75"/>
      <c r="R23" s="75"/>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293"/>
    </row>
    <row r="24" spans="1:82" ht="18" customHeight="1" x14ac:dyDescent="0.3">
      <c r="A24" s="666" t="s">
        <v>1600</v>
      </c>
      <c r="B24" s="667"/>
      <c r="C24" s="667"/>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8"/>
      <c r="AG24" s="74"/>
      <c r="AH24" s="669" t="s">
        <v>1339</v>
      </c>
      <c r="AI24" s="670"/>
      <c r="AJ24" s="670"/>
      <c r="AK24" s="670"/>
      <c r="AL24" s="670"/>
      <c r="AM24" s="670"/>
      <c r="AN24" s="670"/>
      <c r="AO24" s="670"/>
      <c r="AP24" s="670"/>
      <c r="AQ24" s="670"/>
      <c r="AR24" s="670"/>
      <c r="AS24" s="670"/>
      <c r="AT24" s="670"/>
      <c r="AU24" s="670"/>
      <c r="AV24" s="670"/>
      <c r="AW24" s="670"/>
      <c r="AX24" s="670"/>
      <c r="AY24" s="670"/>
      <c r="AZ24" s="670"/>
      <c r="BA24" s="670"/>
      <c r="BB24" s="670"/>
      <c r="BC24" s="670"/>
      <c r="BD24" s="670"/>
      <c r="BE24" s="670"/>
      <c r="BF24" s="670"/>
      <c r="BG24" s="670"/>
      <c r="BH24" s="670"/>
      <c r="BI24" s="670"/>
      <c r="BJ24" s="670"/>
      <c r="BK24" s="670"/>
      <c r="BL24" s="670"/>
      <c r="BM24" s="670"/>
      <c r="BN24" s="670"/>
      <c r="BO24" s="670"/>
      <c r="BP24" s="670"/>
      <c r="BQ24" s="670"/>
      <c r="BR24" s="670"/>
      <c r="BS24" s="670"/>
      <c r="BT24" s="670"/>
      <c r="BU24" s="670"/>
      <c r="BV24" s="670"/>
      <c r="BW24" s="670"/>
      <c r="BX24" s="670"/>
      <c r="BY24" s="670"/>
      <c r="BZ24" s="670"/>
      <c r="CA24" s="670"/>
      <c r="CB24" s="670"/>
      <c r="CC24" s="671"/>
    </row>
    <row r="25" spans="1:82" ht="17.100000000000001" customHeight="1" x14ac:dyDescent="0.25">
      <c r="A25" s="294">
        <v>1</v>
      </c>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74"/>
      <c r="AH25" s="79" t="s">
        <v>1601</v>
      </c>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659">
        <v>0</v>
      </c>
      <c r="BQ25" s="659"/>
      <c r="BR25" s="659"/>
      <c r="BS25" s="659"/>
      <c r="BT25" s="659"/>
      <c r="BU25" s="659"/>
      <c r="BV25" s="659"/>
      <c r="BW25" s="659"/>
      <c r="BX25" s="659"/>
      <c r="BY25" s="659"/>
      <c r="BZ25" s="659"/>
      <c r="CA25" s="659"/>
      <c r="CB25" s="659"/>
      <c r="CC25" s="660"/>
    </row>
    <row r="26" spans="1:82" ht="17.100000000000001" customHeight="1" x14ac:dyDescent="0.25">
      <c r="A26" s="295">
        <v>2</v>
      </c>
      <c r="B26" s="656"/>
      <c r="C26" s="657"/>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8"/>
      <c r="AG26" s="74"/>
      <c r="AH26" s="79" t="s">
        <v>1602</v>
      </c>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659">
        <v>0</v>
      </c>
      <c r="BQ26" s="659"/>
      <c r="BR26" s="659"/>
      <c r="BS26" s="659"/>
      <c r="BT26" s="659"/>
      <c r="BU26" s="659"/>
      <c r="BV26" s="659"/>
      <c r="BW26" s="659"/>
      <c r="BX26" s="659"/>
      <c r="BY26" s="659"/>
      <c r="BZ26" s="659"/>
      <c r="CA26" s="659"/>
      <c r="CB26" s="659"/>
      <c r="CC26" s="660"/>
    </row>
    <row r="27" spans="1:82" ht="17.100000000000001" customHeight="1" x14ac:dyDescent="0.25">
      <c r="A27" s="295">
        <v>3</v>
      </c>
      <c r="B27" s="656"/>
      <c r="C27" s="657"/>
      <c r="D27" s="657"/>
      <c r="E27" s="657"/>
      <c r="F27" s="657"/>
      <c r="G27" s="657"/>
      <c r="H27" s="657"/>
      <c r="I27" s="657"/>
      <c r="J27" s="657"/>
      <c r="K27" s="657"/>
      <c r="L27" s="657"/>
      <c r="M27" s="657"/>
      <c r="N27" s="657"/>
      <c r="O27" s="657"/>
      <c r="P27" s="657"/>
      <c r="Q27" s="657"/>
      <c r="R27" s="657"/>
      <c r="S27" s="657"/>
      <c r="T27" s="657"/>
      <c r="U27" s="657"/>
      <c r="V27" s="657"/>
      <c r="W27" s="657"/>
      <c r="X27" s="657"/>
      <c r="Y27" s="657"/>
      <c r="Z27" s="657"/>
      <c r="AA27" s="657"/>
      <c r="AB27" s="657"/>
      <c r="AC27" s="657"/>
      <c r="AD27" s="657"/>
      <c r="AE27" s="657"/>
      <c r="AF27" s="658"/>
      <c r="AG27" s="74"/>
      <c r="AH27" s="79" t="s">
        <v>1603</v>
      </c>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659">
        <v>0</v>
      </c>
      <c r="BQ27" s="659"/>
      <c r="BR27" s="659"/>
      <c r="BS27" s="659"/>
      <c r="BT27" s="659"/>
      <c r="BU27" s="659"/>
      <c r="BV27" s="659"/>
      <c r="BW27" s="659"/>
      <c r="BX27" s="659"/>
      <c r="BY27" s="659"/>
      <c r="BZ27" s="659"/>
      <c r="CA27" s="659"/>
      <c r="CB27" s="659"/>
      <c r="CC27" s="660"/>
    </row>
    <row r="28" spans="1:82" ht="18.75" x14ac:dyDescent="0.3">
      <c r="A28" s="295">
        <v>4</v>
      </c>
      <c r="B28" s="656"/>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8"/>
      <c r="AG28" s="74"/>
      <c r="AH28" s="672" t="s">
        <v>1604</v>
      </c>
      <c r="AI28" s="673"/>
      <c r="AJ28" s="673"/>
      <c r="AK28" s="673"/>
      <c r="AL28" s="673"/>
      <c r="AM28" s="673"/>
      <c r="AN28" s="673"/>
      <c r="AO28" s="673"/>
      <c r="AP28" s="673"/>
      <c r="AQ28" s="673"/>
      <c r="AR28" s="673"/>
      <c r="AS28" s="673"/>
      <c r="AT28" s="673"/>
      <c r="AU28" s="673"/>
      <c r="AV28" s="673"/>
      <c r="AW28" s="673"/>
      <c r="AX28" s="673"/>
      <c r="AY28" s="673"/>
      <c r="AZ28" s="673"/>
      <c r="BA28" s="673"/>
      <c r="BB28" s="673"/>
      <c r="BC28" s="673"/>
      <c r="BD28" s="673"/>
      <c r="BE28" s="673"/>
      <c r="BF28" s="673"/>
      <c r="BG28" s="673"/>
      <c r="BH28" s="673"/>
      <c r="BI28" s="673"/>
      <c r="BJ28" s="673"/>
      <c r="BK28" s="673"/>
      <c r="BL28" s="673"/>
      <c r="BM28" s="673"/>
      <c r="BN28" s="673"/>
      <c r="BO28" s="673"/>
      <c r="BP28" s="659">
        <v>0</v>
      </c>
      <c r="BQ28" s="659"/>
      <c r="BR28" s="659"/>
      <c r="BS28" s="659"/>
      <c r="BT28" s="659"/>
      <c r="BU28" s="659"/>
      <c r="BV28" s="659"/>
      <c r="BW28" s="659"/>
      <c r="BX28" s="659"/>
      <c r="BY28" s="659"/>
      <c r="BZ28" s="659"/>
      <c r="CA28" s="659"/>
      <c r="CB28" s="659"/>
      <c r="CC28" s="660"/>
    </row>
    <row r="29" spans="1:82" ht="21" customHeight="1" x14ac:dyDescent="0.25">
      <c r="A29" s="295">
        <v>5</v>
      </c>
      <c r="B29" s="656"/>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8"/>
      <c r="AG29" s="74"/>
      <c r="AH29" s="79" t="s">
        <v>1605</v>
      </c>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659">
        <v>0</v>
      </c>
      <c r="BQ29" s="659"/>
      <c r="BR29" s="659"/>
      <c r="BS29" s="659"/>
      <c r="BT29" s="659"/>
      <c r="BU29" s="659"/>
      <c r="BV29" s="659"/>
      <c r="BW29" s="659"/>
      <c r="BX29" s="659"/>
      <c r="BY29" s="659"/>
      <c r="BZ29" s="659"/>
      <c r="CA29" s="659"/>
      <c r="CB29" s="659"/>
      <c r="CC29" s="660"/>
    </row>
    <row r="30" spans="1:82" ht="17.100000000000001" customHeight="1" x14ac:dyDescent="0.25">
      <c r="A30" s="295">
        <v>6</v>
      </c>
      <c r="B30" s="656"/>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8"/>
      <c r="AG30" s="74"/>
      <c r="AH30" s="79" t="s">
        <v>1606</v>
      </c>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659">
        <v>0</v>
      </c>
      <c r="BQ30" s="659"/>
      <c r="BR30" s="659"/>
      <c r="BS30" s="659"/>
      <c r="BT30" s="659"/>
      <c r="BU30" s="659"/>
      <c r="BV30" s="659"/>
      <c r="BW30" s="659"/>
      <c r="BX30" s="659"/>
      <c r="BY30" s="659"/>
      <c r="BZ30" s="659"/>
      <c r="CA30" s="659"/>
      <c r="CB30" s="659"/>
      <c r="CC30" s="660"/>
    </row>
    <row r="31" spans="1:82" ht="17.100000000000001" customHeight="1" x14ac:dyDescent="0.25">
      <c r="A31" s="295">
        <v>7</v>
      </c>
      <c r="B31" s="661"/>
      <c r="C31" s="661"/>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74"/>
      <c r="AH31" s="79" t="s">
        <v>1607</v>
      </c>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659">
        <v>0</v>
      </c>
      <c r="BQ31" s="659"/>
      <c r="BR31" s="659"/>
      <c r="BS31" s="659"/>
      <c r="BT31" s="659"/>
      <c r="BU31" s="659"/>
      <c r="BV31" s="659"/>
      <c r="BW31" s="659"/>
      <c r="BX31" s="659"/>
      <c r="BY31" s="659"/>
      <c r="BZ31" s="659"/>
      <c r="CA31" s="659"/>
      <c r="CB31" s="659"/>
      <c r="CC31" s="660"/>
    </row>
    <row r="32" spans="1:82" ht="17.100000000000001" customHeight="1" x14ac:dyDescent="0.25">
      <c r="A32" s="295">
        <v>8</v>
      </c>
      <c r="B32" s="661"/>
      <c r="C32" s="661"/>
      <c r="D32" s="661"/>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74"/>
      <c r="AH32" s="79" t="s">
        <v>1775</v>
      </c>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659">
        <v>0</v>
      </c>
      <c r="BQ32" s="659"/>
      <c r="BR32" s="659"/>
      <c r="BS32" s="659"/>
      <c r="BT32" s="659"/>
      <c r="BU32" s="659"/>
      <c r="BV32" s="659"/>
      <c r="BW32" s="659"/>
      <c r="BX32" s="659"/>
      <c r="BY32" s="659"/>
      <c r="BZ32" s="659"/>
      <c r="CA32" s="659"/>
      <c r="CB32" s="659"/>
      <c r="CC32" s="660"/>
    </row>
    <row r="33" spans="1:81" ht="17.100000000000001" customHeight="1" x14ac:dyDescent="0.25">
      <c r="A33" s="295">
        <v>9</v>
      </c>
      <c r="B33" s="661"/>
      <c r="C33" s="661"/>
      <c r="D33" s="661"/>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74"/>
      <c r="AH33" s="79" t="s">
        <v>1608</v>
      </c>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659">
        <v>0</v>
      </c>
      <c r="BQ33" s="659"/>
      <c r="BR33" s="659"/>
      <c r="BS33" s="659"/>
      <c r="BT33" s="659"/>
      <c r="BU33" s="659"/>
      <c r="BV33" s="659"/>
      <c r="BW33" s="659"/>
      <c r="BX33" s="659"/>
      <c r="BY33" s="659"/>
      <c r="BZ33" s="659"/>
      <c r="CA33" s="659"/>
      <c r="CB33" s="659"/>
      <c r="CC33" s="660"/>
    </row>
    <row r="34" spans="1:81" ht="17.100000000000001" customHeight="1" x14ac:dyDescent="0.3">
      <c r="A34" s="296">
        <v>10</v>
      </c>
      <c r="B34" s="661"/>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80"/>
      <c r="AH34" s="662" t="s">
        <v>1609</v>
      </c>
      <c r="AI34" s="663"/>
      <c r="AJ34" s="663"/>
      <c r="AK34" s="663"/>
      <c r="AL34" s="663"/>
      <c r="AM34" s="663"/>
      <c r="AN34" s="663"/>
      <c r="AO34" s="663"/>
      <c r="AP34" s="663"/>
      <c r="AQ34" s="663"/>
      <c r="AR34" s="663"/>
      <c r="AS34" s="663"/>
      <c r="AT34" s="663"/>
      <c r="AU34" s="663"/>
      <c r="AV34" s="663"/>
      <c r="AW34" s="663"/>
      <c r="AX34" s="663"/>
      <c r="AY34" s="663"/>
      <c r="AZ34" s="663"/>
      <c r="BA34" s="663"/>
      <c r="BB34" s="663"/>
      <c r="BC34" s="663"/>
      <c r="BD34" s="663"/>
      <c r="BE34" s="663"/>
      <c r="BF34" s="663"/>
      <c r="BG34" s="663"/>
      <c r="BH34" s="663"/>
      <c r="BI34" s="663"/>
      <c r="BJ34" s="663"/>
      <c r="BK34" s="663"/>
      <c r="BL34" s="663"/>
      <c r="BM34" s="663"/>
      <c r="BN34" s="663"/>
      <c r="BO34" s="663"/>
      <c r="BP34" s="664">
        <f>SUM(BP25:CC33)</f>
        <v>0</v>
      </c>
      <c r="BQ34" s="664"/>
      <c r="BR34" s="664"/>
      <c r="BS34" s="664"/>
      <c r="BT34" s="664"/>
      <c r="BU34" s="664"/>
      <c r="BV34" s="664"/>
      <c r="BW34" s="664"/>
      <c r="BX34" s="664"/>
      <c r="BY34" s="664"/>
      <c r="BZ34" s="664"/>
      <c r="CA34" s="664"/>
      <c r="CB34" s="664"/>
      <c r="CC34" s="665"/>
    </row>
    <row r="35" spans="1:81" ht="17.100000000000001" customHeight="1" x14ac:dyDescent="0.25">
      <c r="A35" s="297">
        <v>11</v>
      </c>
      <c r="B35" s="653"/>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5"/>
      <c r="AG35" s="298"/>
      <c r="AH35" s="299"/>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8"/>
      <c r="CC35" s="300"/>
    </row>
    <row r="36" spans="1:81" x14ac:dyDescent="0.25">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row>
  </sheetData>
  <mergeCells count="40">
    <mergeCell ref="A1:CC2"/>
    <mergeCell ref="A6:AK6"/>
    <mergeCell ref="AM6:CC6"/>
    <mergeCell ref="K8:CC8"/>
    <mergeCell ref="A10:AL15"/>
    <mergeCell ref="AM10:CC12"/>
    <mergeCell ref="AM14:CC15"/>
    <mergeCell ref="A3:CC3"/>
    <mergeCell ref="N17:BJ18"/>
    <mergeCell ref="BL18:CC18"/>
    <mergeCell ref="A19:CC19"/>
    <mergeCell ref="M20:AW20"/>
    <mergeCell ref="A21:AW22"/>
    <mergeCell ref="AX21:BJ22"/>
    <mergeCell ref="BK21:CC22"/>
    <mergeCell ref="B29:AF29"/>
    <mergeCell ref="BP29:CC29"/>
    <mergeCell ref="A24:AF24"/>
    <mergeCell ref="AH24:CC24"/>
    <mergeCell ref="B25:AF25"/>
    <mergeCell ref="BP25:CC25"/>
    <mergeCell ref="B26:AF26"/>
    <mergeCell ref="BP26:CC26"/>
    <mergeCell ref="B27:AF27"/>
    <mergeCell ref="BP27:CC27"/>
    <mergeCell ref="B28:AF28"/>
    <mergeCell ref="AH28:BO28"/>
    <mergeCell ref="BP28:CC28"/>
    <mergeCell ref="B35:AF35"/>
    <mergeCell ref="B30:AF30"/>
    <mergeCell ref="BP30:CC30"/>
    <mergeCell ref="B31:AF31"/>
    <mergeCell ref="BP31:CC31"/>
    <mergeCell ref="B32:AF32"/>
    <mergeCell ref="BP32:CC32"/>
    <mergeCell ref="B33:AF33"/>
    <mergeCell ref="BP33:CC33"/>
    <mergeCell ref="B34:AF34"/>
    <mergeCell ref="AH34:BO34"/>
    <mergeCell ref="BP34:CC34"/>
  </mergeCells>
  <printOptions horizontalCentered="1"/>
  <pageMargins left="0.55118110236220474" right="0.59055118110236227" top="0.47244094488188981" bottom="0.39370078740157483" header="0.31496062992125984" footer="0.31496062992125984"/>
  <pageSetup scale="87" orientation="landscape" horizontalDpi="4294967295" verticalDpi="4294967295" r:id="rId1"/>
  <headerFooter>
    <oddFooter>&amp;L&amp;"-,Cursiva"Ejercicio Fiscal 2018&amp;R&amp;10Página &amp;P de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00736F"/>
  </sheetPr>
  <dimension ref="A1:H79"/>
  <sheetViews>
    <sheetView showGridLines="0" topLeftCell="A34" zoomScale="110" zoomScaleNormal="110" workbookViewId="0">
      <selection activeCell="F46" sqref="F46"/>
    </sheetView>
  </sheetViews>
  <sheetFormatPr baseColWidth="10" defaultRowHeight="12.75" customHeight="1" x14ac:dyDescent="0.2"/>
  <cols>
    <col min="1" max="1" width="4.85546875" style="8" customWidth="1"/>
    <col min="2" max="2" width="32.85546875" style="4" customWidth="1"/>
    <col min="3" max="3" width="14.28515625" style="15" customWidth="1"/>
    <col min="4" max="4" width="25" style="16" customWidth="1"/>
    <col min="5" max="5" width="17.85546875" style="4" customWidth="1"/>
    <col min="6" max="6" width="19.28515625" style="4" customWidth="1"/>
    <col min="7" max="7" width="13" style="4" customWidth="1"/>
    <col min="8" max="8" width="11.42578125" style="65" customWidth="1"/>
    <col min="9" max="16384" width="11.42578125" style="65"/>
  </cols>
  <sheetData>
    <row r="1" spans="1:7" ht="30" customHeight="1" x14ac:dyDescent="0.2">
      <c r="A1" s="740" t="s">
        <v>1781</v>
      </c>
      <c r="B1" s="741"/>
      <c r="C1" s="741"/>
      <c r="D1" s="741"/>
      <c r="E1" s="741"/>
      <c r="F1" s="741"/>
      <c r="G1" s="742"/>
    </row>
    <row r="2" spans="1:7" ht="27.75" customHeight="1" x14ac:dyDescent="0.2">
      <c r="A2" s="743" t="str">
        <f>'Objetivos PMD'!$C$3</f>
        <v xml:space="preserve">Municipio:  JUANACATLAN  </v>
      </c>
      <c r="B2" s="744"/>
      <c r="C2" s="744"/>
      <c r="D2" s="744"/>
      <c r="E2" s="744"/>
      <c r="F2" s="744"/>
      <c r="G2" s="745"/>
    </row>
    <row r="3" spans="1:7" ht="17.25" customHeight="1" x14ac:dyDescent="0.2">
      <c r="A3" s="755" t="s">
        <v>7</v>
      </c>
      <c r="B3" s="755"/>
      <c r="C3" s="755"/>
      <c r="D3" s="755"/>
      <c r="E3" s="757" t="s">
        <v>1782</v>
      </c>
      <c r="F3" s="757" t="s">
        <v>1783</v>
      </c>
      <c r="G3" s="746" t="s">
        <v>1784</v>
      </c>
    </row>
    <row r="4" spans="1:7" ht="15" customHeight="1" x14ac:dyDescent="0.2">
      <c r="A4" s="756"/>
      <c r="B4" s="756"/>
      <c r="C4" s="756"/>
      <c r="D4" s="756"/>
      <c r="E4" s="758"/>
      <c r="F4" s="758"/>
      <c r="G4" s="747"/>
    </row>
    <row r="5" spans="1:7" ht="21.75" customHeight="1" x14ac:dyDescent="0.2">
      <c r="A5" s="748" t="s">
        <v>8</v>
      </c>
      <c r="B5" s="749"/>
      <c r="C5" s="749"/>
      <c r="D5" s="749"/>
      <c r="E5" s="749"/>
      <c r="F5" s="749"/>
      <c r="G5" s="750"/>
    </row>
    <row r="6" spans="1:7" ht="15" customHeight="1" x14ac:dyDescent="0.2">
      <c r="A6" s="347">
        <v>1</v>
      </c>
      <c r="B6" s="751" t="s">
        <v>9</v>
      </c>
      <c r="C6" s="751"/>
      <c r="D6" s="751"/>
      <c r="E6" s="301">
        <f>SUM(E7:E14)</f>
        <v>11546337</v>
      </c>
      <c r="F6" s="301">
        <f>SUM(F7:F14)</f>
        <v>7301500</v>
      </c>
      <c r="G6" s="348">
        <f>F6/E6-1</f>
        <v>-0.3676349477760783</v>
      </c>
    </row>
    <row r="7" spans="1:7" ht="15" customHeight="1" x14ac:dyDescent="0.2">
      <c r="A7" s="349">
        <v>1.1000000000000001</v>
      </c>
      <c r="B7" s="759" t="s">
        <v>10</v>
      </c>
      <c r="C7" s="759"/>
      <c r="D7" s="759"/>
      <c r="E7" s="5">
        <v>27100</v>
      </c>
      <c r="F7" s="96">
        <f>'ESTIMACION DE INGRESOS'!$C$7</f>
        <v>37000</v>
      </c>
      <c r="G7" s="350">
        <f>F7/E7-1</f>
        <v>0.3653136531365313</v>
      </c>
    </row>
    <row r="8" spans="1:7" ht="15" customHeight="1" x14ac:dyDescent="0.2">
      <c r="A8" s="349">
        <v>1.2</v>
      </c>
      <c r="B8" s="759" t="s">
        <v>11</v>
      </c>
      <c r="C8" s="759"/>
      <c r="D8" s="759"/>
      <c r="E8" s="5">
        <v>11326237</v>
      </c>
      <c r="F8" s="96">
        <f>'ESTIMACION DE INGRESOS'!$C$16</f>
        <v>7050000</v>
      </c>
      <c r="G8" s="350">
        <f t="shared" ref="G8:G26" si="0">F8/E8-1</f>
        <v>-0.37755143213054787</v>
      </c>
    </row>
    <row r="9" spans="1:7" ht="15" customHeight="1" x14ac:dyDescent="0.2">
      <c r="A9" s="349">
        <v>1.3</v>
      </c>
      <c r="B9" s="759" t="s">
        <v>12</v>
      </c>
      <c r="C9" s="759"/>
      <c r="D9" s="759"/>
      <c r="E9" s="6">
        <v>0</v>
      </c>
      <c r="F9" s="96">
        <f>'ESTIMACION DE INGRESOS'!$C$27</f>
        <v>0</v>
      </c>
      <c r="G9" s="350" t="e">
        <f t="shared" si="0"/>
        <v>#DIV/0!</v>
      </c>
    </row>
    <row r="10" spans="1:7" ht="15" customHeight="1" x14ac:dyDescent="0.2">
      <c r="A10" s="349">
        <v>1.4</v>
      </c>
      <c r="B10" s="759" t="s">
        <v>13</v>
      </c>
      <c r="C10" s="759"/>
      <c r="D10" s="759"/>
      <c r="E10" s="6">
        <v>0</v>
      </c>
      <c r="F10" s="96">
        <f>'ESTIMACION DE INGRESOS'!$C$28</f>
        <v>0</v>
      </c>
      <c r="G10" s="350" t="e">
        <f t="shared" si="0"/>
        <v>#DIV/0!</v>
      </c>
    </row>
    <row r="11" spans="1:7" ht="15" customHeight="1" x14ac:dyDescent="0.2">
      <c r="A11" s="349">
        <v>1.5</v>
      </c>
      <c r="B11" s="759" t="s">
        <v>14</v>
      </c>
      <c r="C11" s="759"/>
      <c r="D11" s="759"/>
      <c r="E11" s="6">
        <v>0</v>
      </c>
      <c r="F11" s="96">
        <f>'ESTIMACION DE INGRESOS'!$C$29</f>
        <v>0</v>
      </c>
      <c r="G11" s="350" t="e">
        <f t="shared" si="0"/>
        <v>#DIV/0!</v>
      </c>
    </row>
    <row r="12" spans="1:7" ht="15" customHeight="1" x14ac:dyDescent="0.2">
      <c r="A12" s="349">
        <v>1.6</v>
      </c>
      <c r="B12" s="759" t="s">
        <v>15</v>
      </c>
      <c r="C12" s="759"/>
      <c r="D12" s="759"/>
      <c r="E12" s="6">
        <v>0</v>
      </c>
      <c r="F12" s="96">
        <f>'ESTIMACION DE INGRESOS'!$C$30</f>
        <v>0</v>
      </c>
      <c r="G12" s="350" t="e">
        <f t="shared" si="0"/>
        <v>#DIV/0!</v>
      </c>
    </row>
    <row r="13" spans="1:7" ht="15" customHeight="1" x14ac:dyDescent="0.2">
      <c r="A13" s="349">
        <v>1.7</v>
      </c>
      <c r="B13" s="733" t="s">
        <v>16</v>
      </c>
      <c r="C13" s="734"/>
      <c r="D13" s="735"/>
      <c r="E13" s="5">
        <v>193000</v>
      </c>
      <c r="F13" s="96">
        <f>'ESTIMACION DE INGRESOS'!$C$31</f>
        <v>214500</v>
      </c>
      <c r="G13" s="350">
        <f t="shared" si="0"/>
        <v>0.1113989637305699</v>
      </c>
    </row>
    <row r="14" spans="1:7" ht="15" customHeight="1" x14ac:dyDescent="0.2">
      <c r="A14" s="349">
        <v>1.8</v>
      </c>
      <c r="B14" s="733" t="s">
        <v>17</v>
      </c>
      <c r="C14" s="734"/>
      <c r="D14" s="735"/>
      <c r="E14" s="5">
        <v>0</v>
      </c>
      <c r="F14" s="96">
        <f>'ESTIMACION DE INGRESOS'!$C$44</f>
        <v>0</v>
      </c>
      <c r="G14" s="351" t="e">
        <f t="shared" si="0"/>
        <v>#DIV/0!</v>
      </c>
    </row>
    <row r="15" spans="1:7" ht="15" customHeight="1" x14ac:dyDescent="0.2">
      <c r="A15" s="352">
        <v>2</v>
      </c>
      <c r="B15" s="737" t="s">
        <v>18</v>
      </c>
      <c r="C15" s="737"/>
      <c r="D15" s="737"/>
      <c r="E15" s="302">
        <f>SUM(E16:E20)</f>
        <v>0</v>
      </c>
      <c r="F15" s="302">
        <f>SUM(F16:F20)</f>
        <v>0</v>
      </c>
      <c r="G15" s="353" t="e">
        <f t="shared" si="0"/>
        <v>#DIV/0!</v>
      </c>
    </row>
    <row r="16" spans="1:7" x14ac:dyDescent="0.2">
      <c r="A16" s="349">
        <v>2.1</v>
      </c>
      <c r="B16" s="733" t="s">
        <v>1641</v>
      </c>
      <c r="C16" s="734"/>
      <c r="D16" s="735"/>
      <c r="E16" s="5">
        <v>0</v>
      </c>
      <c r="F16" s="96">
        <f>'ESTIMACION DE INGRESOS'!C49</f>
        <v>0</v>
      </c>
      <c r="G16" s="350" t="e">
        <f>F16/E16-1</f>
        <v>#DIV/0!</v>
      </c>
    </row>
    <row r="17" spans="1:7" ht="15" customHeight="1" x14ac:dyDescent="0.2">
      <c r="A17" s="349">
        <v>2.2000000000000002</v>
      </c>
      <c r="B17" s="733" t="s">
        <v>1642</v>
      </c>
      <c r="C17" s="734"/>
      <c r="D17" s="735"/>
      <c r="E17" s="6">
        <v>0</v>
      </c>
      <c r="F17" s="96">
        <f>'ESTIMACION DE INGRESOS'!C50</f>
        <v>0</v>
      </c>
      <c r="G17" s="350" t="e">
        <f>F17/E17-1</f>
        <v>#DIV/0!</v>
      </c>
    </row>
    <row r="18" spans="1:7" ht="15" customHeight="1" x14ac:dyDescent="0.2">
      <c r="A18" s="349">
        <v>2.2999999999999998</v>
      </c>
      <c r="B18" s="733" t="s">
        <v>1643</v>
      </c>
      <c r="C18" s="734"/>
      <c r="D18" s="735"/>
      <c r="E18" s="6">
        <v>0</v>
      </c>
      <c r="F18" s="96">
        <f>'ESTIMACION DE INGRESOS'!C51</f>
        <v>0</v>
      </c>
      <c r="G18" s="350" t="e">
        <f>F18/E18-1</f>
        <v>#DIV/0!</v>
      </c>
    </row>
    <row r="19" spans="1:7" ht="15" customHeight="1" x14ac:dyDescent="0.2">
      <c r="A19" s="349">
        <v>2.4</v>
      </c>
      <c r="B19" s="733" t="s">
        <v>1644</v>
      </c>
      <c r="C19" s="734"/>
      <c r="D19" s="735"/>
      <c r="E19" s="5">
        <v>0</v>
      </c>
      <c r="F19" s="96">
        <f>'ESTIMACION DE INGRESOS'!C52</f>
        <v>0</v>
      </c>
      <c r="G19" s="350" t="e">
        <f>F19/E19-1</f>
        <v>#DIV/0!</v>
      </c>
    </row>
    <row r="20" spans="1:7" ht="15" customHeight="1" x14ac:dyDescent="0.2">
      <c r="A20" s="349">
        <v>2.5</v>
      </c>
      <c r="B20" s="733" t="s">
        <v>16</v>
      </c>
      <c r="C20" s="734"/>
      <c r="D20" s="735"/>
      <c r="E20" s="5">
        <v>0</v>
      </c>
      <c r="F20" s="96">
        <f>'ESTIMACION DE INGRESOS'!C53</f>
        <v>0</v>
      </c>
      <c r="G20" s="350" t="e">
        <f>F20/E20-1</f>
        <v>#DIV/0!</v>
      </c>
    </row>
    <row r="21" spans="1:7" ht="15" customHeight="1" x14ac:dyDescent="0.2">
      <c r="A21" s="352">
        <v>3</v>
      </c>
      <c r="B21" s="737" t="s">
        <v>19</v>
      </c>
      <c r="C21" s="737"/>
      <c r="D21" s="737"/>
      <c r="E21" s="302">
        <f>SUM(E22)</f>
        <v>0</v>
      </c>
      <c r="F21" s="302">
        <f>SUM(F22)</f>
        <v>0</v>
      </c>
      <c r="G21" s="354" t="e">
        <f t="shared" si="0"/>
        <v>#DIV/0!</v>
      </c>
    </row>
    <row r="22" spans="1:7" ht="15" customHeight="1" x14ac:dyDescent="0.2">
      <c r="A22" s="349">
        <v>3.1</v>
      </c>
      <c r="B22" s="759" t="s">
        <v>20</v>
      </c>
      <c r="C22" s="759"/>
      <c r="D22" s="759"/>
      <c r="E22" s="6">
        <v>0</v>
      </c>
      <c r="F22" s="96">
        <f>'ESTIMACION DE INGRESOS'!C55</f>
        <v>0</v>
      </c>
      <c r="G22" s="351" t="e">
        <f t="shared" si="0"/>
        <v>#DIV/0!</v>
      </c>
    </row>
    <row r="23" spans="1:7" ht="15" customHeight="1" x14ac:dyDescent="0.2">
      <c r="A23" s="352">
        <v>4</v>
      </c>
      <c r="B23" s="737" t="s">
        <v>21</v>
      </c>
      <c r="C23" s="737"/>
      <c r="D23" s="737"/>
      <c r="E23" s="302">
        <f>SUM(E24:E28)</f>
        <v>8552500</v>
      </c>
      <c r="F23" s="302">
        <f>SUM(F24:F28)</f>
        <v>14739664</v>
      </c>
      <c r="G23" s="354">
        <f t="shared" si="0"/>
        <v>0.72343338205203156</v>
      </c>
    </row>
    <row r="24" spans="1:7" x14ac:dyDescent="0.2">
      <c r="A24" s="349">
        <v>4.0999999999999996</v>
      </c>
      <c r="B24" s="736" t="s">
        <v>1616</v>
      </c>
      <c r="C24" s="736"/>
      <c r="D24" s="736"/>
      <c r="E24" s="5">
        <v>246000</v>
      </c>
      <c r="F24" s="96">
        <f>'ESTIMACION DE INGRESOS'!C59</f>
        <v>399500</v>
      </c>
      <c r="G24" s="350">
        <f t="shared" si="0"/>
        <v>0.62398373983739841</v>
      </c>
    </row>
    <row r="25" spans="1:7" ht="15" customHeight="1" x14ac:dyDescent="0.2">
      <c r="A25" s="349">
        <v>4.2</v>
      </c>
      <c r="B25" s="736" t="s">
        <v>1617</v>
      </c>
      <c r="C25" s="736"/>
      <c r="D25" s="736"/>
      <c r="E25" s="6">
        <v>0</v>
      </c>
      <c r="F25" s="96">
        <f>'ESTIMACION DE INGRESOS'!$C$79</f>
        <v>0</v>
      </c>
      <c r="G25" s="350" t="e">
        <f t="shared" si="0"/>
        <v>#DIV/0!</v>
      </c>
    </row>
    <row r="26" spans="1:7" ht="15" customHeight="1" x14ac:dyDescent="0.2">
      <c r="A26" s="349">
        <v>4.3</v>
      </c>
      <c r="B26" s="752" t="s">
        <v>1618</v>
      </c>
      <c r="C26" s="753"/>
      <c r="D26" s="754"/>
      <c r="E26" s="6">
        <v>7638500</v>
      </c>
      <c r="F26" s="96">
        <f>'ESTIMACION DE INGRESOS'!$C$80</f>
        <v>13952664</v>
      </c>
      <c r="G26" s="350">
        <f t="shared" si="0"/>
        <v>0.82662355174445246</v>
      </c>
    </row>
    <row r="27" spans="1:7" ht="15" customHeight="1" x14ac:dyDescent="0.2">
      <c r="A27" s="349">
        <v>4.4000000000000004</v>
      </c>
      <c r="B27" s="736" t="s">
        <v>1619</v>
      </c>
      <c r="C27" s="736"/>
      <c r="D27" s="736"/>
      <c r="E27" s="5">
        <v>580000</v>
      </c>
      <c r="F27" s="96">
        <f>'ESTIMACION DE INGRESOS'!$C$160</f>
        <v>300500</v>
      </c>
      <c r="G27" s="350">
        <f t="shared" ref="G27:G58" si="1">F27/E27-1</f>
        <v>-0.48189655172413792</v>
      </c>
    </row>
    <row r="28" spans="1:7" ht="15" customHeight="1" x14ac:dyDescent="0.2">
      <c r="A28" s="349">
        <v>4.5</v>
      </c>
      <c r="B28" s="736" t="s">
        <v>16</v>
      </c>
      <c r="C28" s="736"/>
      <c r="D28" s="736"/>
      <c r="E28" s="5">
        <v>88000</v>
      </c>
      <c r="F28" s="96">
        <f>'ESTIMACION DE INGRESOS'!$C$167</f>
        <v>87000</v>
      </c>
      <c r="G28" s="350">
        <f t="shared" si="1"/>
        <v>-1.1363636363636354E-2</v>
      </c>
    </row>
    <row r="29" spans="1:7" ht="15" customHeight="1" x14ac:dyDescent="0.2">
      <c r="A29" s="352">
        <v>5</v>
      </c>
      <c r="B29" s="737" t="s">
        <v>22</v>
      </c>
      <c r="C29" s="737"/>
      <c r="D29" s="737"/>
      <c r="E29" s="302">
        <f>SUM(E30:E32)</f>
        <v>420000</v>
      </c>
      <c r="F29" s="302">
        <f>SUM(F30:F32)</f>
        <v>124000</v>
      </c>
      <c r="G29" s="354">
        <f t="shared" si="1"/>
        <v>-0.7047619047619047</v>
      </c>
    </row>
    <row r="30" spans="1:7" ht="15" customHeight="1" x14ac:dyDescent="0.2">
      <c r="A30" s="349">
        <v>5.0999999999999996</v>
      </c>
      <c r="B30" s="736" t="s">
        <v>1620</v>
      </c>
      <c r="C30" s="736"/>
      <c r="D30" s="736"/>
      <c r="E30" s="5">
        <v>420000</v>
      </c>
      <c r="F30" s="96">
        <f>'ESTIMACION DE INGRESOS'!C181</f>
        <v>124000</v>
      </c>
      <c r="G30" s="350">
        <f t="shared" si="1"/>
        <v>-0.7047619047619047</v>
      </c>
    </row>
    <row r="31" spans="1:7" ht="15" customHeight="1" x14ac:dyDescent="0.2">
      <c r="A31" s="349">
        <v>5.2</v>
      </c>
      <c r="B31" s="736" t="s">
        <v>1621</v>
      </c>
      <c r="C31" s="736"/>
      <c r="D31" s="736"/>
      <c r="E31" s="5">
        <v>0</v>
      </c>
      <c r="F31" s="96">
        <f>'ESTIMACION DE INGRESOS'!$C$203</f>
        <v>0</v>
      </c>
      <c r="G31" s="350" t="e">
        <f t="shared" si="1"/>
        <v>#DIV/0!</v>
      </c>
    </row>
    <row r="32" spans="1:7" ht="15" customHeight="1" x14ac:dyDescent="0.2">
      <c r="A32" s="349">
        <v>5.3</v>
      </c>
      <c r="B32" s="736" t="s">
        <v>16</v>
      </c>
      <c r="C32" s="736"/>
      <c r="D32" s="736"/>
      <c r="E32" s="5">
        <v>0</v>
      </c>
      <c r="F32" s="96">
        <f>'ESTIMACION DE INGRESOS'!$C$206</f>
        <v>0</v>
      </c>
      <c r="G32" s="350" t="e">
        <f t="shared" si="1"/>
        <v>#DIV/0!</v>
      </c>
    </row>
    <row r="33" spans="1:8" ht="15" customHeight="1" x14ac:dyDescent="0.2">
      <c r="A33" s="352">
        <v>6</v>
      </c>
      <c r="B33" s="737" t="s">
        <v>24</v>
      </c>
      <c r="C33" s="737"/>
      <c r="D33" s="737"/>
      <c r="E33" s="302">
        <f>SUM(E34:E37)</f>
        <v>295000</v>
      </c>
      <c r="F33" s="302">
        <f>SUM(F34:F37)</f>
        <v>155000</v>
      </c>
      <c r="G33" s="354">
        <f t="shared" si="1"/>
        <v>-0.47457627118644063</v>
      </c>
    </row>
    <row r="34" spans="1:8" ht="15" customHeight="1" x14ac:dyDescent="0.2">
      <c r="A34" s="349">
        <v>6.1</v>
      </c>
      <c r="B34" s="736" t="s">
        <v>1622</v>
      </c>
      <c r="C34" s="736"/>
      <c r="D34" s="736"/>
      <c r="E34" s="5">
        <v>170000</v>
      </c>
      <c r="F34" s="96">
        <f>'ESTIMACION DE INGRESOS'!C210</f>
        <v>130000</v>
      </c>
      <c r="G34" s="350">
        <f t="shared" si="1"/>
        <v>-0.23529411764705888</v>
      </c>
    </row>
    <row r="35" spans="1:8" ht="15" customHeight="1" x14ac:dyDescent="0.2">
      <c r="A35" s="349">
        <v>6.2</v>
      </c>
      <c r="B35" s="736" t="s">
        <v>1623</v>
      </c>
      <c r="C35" s="736"/>
      <c r="D35" s="736"/>
      <c r="E35" s="5">
        <v>0</v>
      </c>
      <c r="F35" s="96">
        <f>'ESTIMACION DE INGRESOS'!$C$225</f>
        <v>0</v>
      </c>
      <c r="G35" s="350" t="e">
        <f t="shared" si="1"/>
        <v>#DIV/0!</v>
      </c>
    </row>
    <row r="36" spans="1:8" ht="15" customHeight="1" x14ac:dyDescent="0.2">
      <c r="A36" s="349">
        <v>6.3</v>
      </c>
      <c r="B36" s="736" t="s">
        <v>1624</v>
      </c>
      <c r="C36" s="736"/>
      <c r="D36" s="736"/>
      <c r="E36" s="5">
        <v>125000</v>
      </c>
      <c r="F36" s="96">
        <f>'ESTIMACION DE INGRESOS'!$C$226</f>
        <v>25000</v>
      </c>
      <c r="G36" s="350">
        <f t="shared" si="1"/>
        <v>-0.8</v>
      </c>
    </row>
    <row r="37" spans="1:8" ht="15" customHeight="1" x14ac:dyDescent="0.2">
      <c r="A37" s="349">
        <v>6.4</v>
      </c>
      <c r="B37" s="736" t="s">
        <v>16</v>
      </c>
      <c r="C37" s="736"/>
      <c r="D37" s="736"/>
      <c r="E37" s="5">
        <v>0</v>
      </c>
      <c r="F37" s="96">
        <f>'ESTIMACION DE INGRESOS'!$C$229</f>
        <v>0</v>
      </c>
      <c r="G37" s="350" t="e">
        <f t="shared" si="1"/>
        <v>#DIV/0!</v>
      </c>
    </row>
    <row r="38" spans="1:8" x14ac:dyDescent="0.2">
      <c r="A38" s="352">
        <v>7</v>
      </c>
      <c r="B38" s="737" t="s">
        <v>26</v>
      </c>
      <c r="C38" s="737"/>
      <c r="D38" s="737"/>
      <c r="E38" s="302">
        <f>SUM(E39:E42)</f>
        <v>0</v>
      </c>
      <c r="F38" s="302">
        <f>SUM(F39:F43)</f>
        <v>0</v>
      </c>
      <c r="G38" s="354" t="e">
        <f t="shared" si="1"/>
        <v>#DIV/0!</v>
      </c>
    </row>
    <row r="39" spans="1:8" x14ac:dyDescent="0.2">
      <c r="A39" s="349">
        <v>7.1</v>
      </c>
      <c r="B39" s="736" t="s">
        <v>1625</v>
      </c>
      <c r="C39" s="736"/>
      <c r="D39" s="736"/>
      <c r="E39" s="55">
        <v>0</v>
      </c>
      <c r="F39" s="96">
        <f>'ESTIMACION DE INGRESOS'!C233</f>
        <v>0</v>
      </c>
      <c r="G39" s="350" t="e">
        <f t="shared" si="1"/>
        <v>#DIV/0!</v>
      </c>
      <c r="H39" s="66"/>
    </row>
    <row r="40" spans="1:8" x14ac:dyDescent="0.2">
      <c r="A40" s="349">
        <v>7.2</v>
      </c>
      <c r="B40" s="736" t="s">
        <v>1626</v>
      </c>
      <c r="C40" s="736"/>
      <c r="D40" s="736"/>
      <c r="E40" s="55">
        <v>0</v>
      </c>
      <c r="F40" s="96">
        <f>'ESTIMACION DE INGRESOS'!$C$234</f>
        <v>0</v>
      </c>
      <c r="G40" s="350" t="e">
        <f t="shared" si="1"/>
        <v>#DIV/0!</v>
      </c>
      <c r="H40" s="66"/>
    </row>
    <row r="41" spans="1:8" x14ac:dyDescent="0.2">
      <c r="A41" s="349">
        <v>7.3</v>
      </c>
      <c r="B41" s="736" t="s">
        <v>1627</v>
      </c>
      <c r="C41" s="736"/>
      <c r="D41" s="736"/>
      <c r="E41" s="55">
        <v>0</v>
      </c>
      <c r="F41" s="96">
        <f>'ESTIMACION DE INGRESOS'!$C$236</f>
        <v>0</v>
      </c>
      <c r="G41" s="350" t="e">
        <f t="shared" si="1"/>
        <v>#DIV/0!</v>
      </c>
      <c r="H41" s="66"/>
    </row>
    <row r="42" spans="1:8" x14ac:dyDescent="0.2">
      <c r="A42" s="349">
        <v>7.4</v>
      </c>
      <c r="B42" s="736" t="s">
        <v>1628</v>
      </c>
      <c r="C42" s="736"/>
      <c r="D42" s="736"/>
      <c r="E42" s="55">
        <v>0</v>
      </c>
      <c r="F42" s="96">
        <f>'ESTIMACION DE INGRESOS'!$C$238</f>
        <v>0</v>
      </c>
      <c r="G42" s="350" t="e">
        <f t="shared" si="1"/>
        <v>#DIV/0!</v>
      </c>
      <c r="H42" s="66"/>
    </row>
    <row r="43" spans="1:8" ht="30" customHeight="1" x14ac:dyDescent="0.2">
      <c r="A43" s="349">
        <v>7.9</v>
      </c>
      <c r="B43" s="752" t="s">
        <v>1629</v>
      </c>
      <c r="C43" s="753"/>
      <c r="D43" s="754"/>
      <c r="E43" s="55">
        <v>0</v>
      </c>
      <c r="F43" s="96">
        <f>'ESTIMACION DE INGRESOS'!$C$240</f>
        <v>0</v>
      </c>
      <c r="G43" s="350" t="e">
        <f t="shared" si="1"/>
        <v>#DIV/0!</v>
      </c>
      <c r="H43" s="66"/>
    </row>
    <row r="44" spans="1:8" x14ac:dyDescent="0.2">
      <c r="A44" s="352">
        <v>8</v>
      </c>
      <c r="B44" s="737" t="s">
        <v>27</v>
      </c>
      <c r="C44" s="737"/>
      <c r="D44" s="737"/>
      <c r="E44" s="302">
        <f>SUM(E45:E47)</f>
        <v>39072104</v>
      </c>
      <c r="F44" s="302">
        <f>SUM(F45:F47)</f>
        <v>38346350</v>
      </c>
      <c r="G44" s="354">
        <f t="shared" si="1"/>
        <v>-1.8574735570933143E-2</v>
      </c>
    </row>
    <row r="45" spans="1:8" x14ac:dyDescent="0.2">
      <c r="A45" s="349">
        <v>8.1</v>
      </c>
      <c r="B45" s="736" t="s">
        <v>28</v>
      </c>
      <c r="C45" s="736"/>
      <c r="D45" s="736"/>
      <c r="E45" s="5">
        <v>21006100</v>
      </c>
      <c r="F45" s="96">
        <f>'ESTIMACION DE INGRESOS'!C244</f>
        <v>25600000</v>
      </c>
      <c r="G45" s="350">
        <f t="shared" si="1"/>
        <v>0.21869361756823014</v>
      </c>
    </row>
    <row r="46" spans="1:8" x14ac:dyDescent="0.2">
      <c r="A46" s="349">
        <v>8.1999999999999993</v>
      </c>
      <c r="B46" s="736" t="s">
        <v>29</v>
      </c>
      <c r="C46" s="736"/>
      <c r="D46" s="736"/>
      <c r="E46" s="5">
        <v>10934004</v>
      </c>
      <c r="F46" s="96">
        <f>'ESTIMACION DE INGRESOS'!$C$248</f>
        <v>12056350</v>
      </c>
      <c r="G46" s="350">
        <f t="shared" si="1"/>
        <v>0.10264730102531505</v>
      </c>
    </row>
    <row r="47" spans="1:8" x14ac:dyDescent="0.2">
      <c r="A47" s="349">
        <v>8.3000000000000007</v>
      </c>
      <c r="B47" s="736" t="s">
        <v>30</v>
      </c>
      <c r="C47" s="736"/>
      <c r="D47" s="736"/>
      <c r="E47" s="5">
        <v>7132000</v>
      </c>
      <c r="F47" s="96">
        <f>'ESTIMACION DE INGRESOS'!$C$254</f>
        <v>690000</v>
      </c>
      <c r="G47" s="350">
        <f t="shared" si="1"/>
        <v>-0.90325294447560289</v>
      </c>
    </row>
    <row r="48" spans="1:8" ht="12.75" customHeight="1" x14ac:dyDescent="0.2">
      <c r="A48" s="352">
        <v>9</v>
      </c>
      <c r="B48" s="737" t="s">
        <v>74</v>
      </c>
      <c r="C48" s="737"/>
      <c r="D48" s="737"/>
      <c r="E48" s="302">
        <f>SUM(E49:E54)</f>
        <v>90000</v>
      </c>
      <c r="F48" s="302">
        <f>SUM(F49:F54)</f>
        <v>45000</v>
      </c>
      <c r="G48" s="354">
        <f t="shared" si="1"/>
        <v>-0.5</v>
      </c>
    </row>
    <row r="49" spans="1:7" x14ac:dyDescent="0.2">
      <c r="A49" s="349">
        <v>9.1</v>
      </c>
      <c r="B49" s="736" t="s">
        <v>1630</v>
      </c>
      <c r="C49" s="736"/>
      <c r="D49" s="736"/>
      <c r="E49" s="5">
        <v>0</v>
      </c>
      <c r="F49" s="96">
        <f>'ESTIMACION DE INGRESOS'!C260</f>
        <v>0</v>
      </c>
      <c r="G49" s="350" t="e">
        <f t="shared" si="1"/>
        <v>#DIV/0!</v>
      </c>
    </row>
    <row r="50" spans="1:7" x14ac:dyDescent="0.2">
      <c r="A50" s="349">
        <v>9.1999999999999993</v>
      </c>
      <c r="B50" s="736" t="s">
        <v>76</v>
      </c>
      <c r="C50" s="736"/>
      <c r="D50" s="736"/>
      <c r="E50" s="6">
        <v>0</v>
      </c>
      <c r="F50" s="96">
        <f>'ESTIMACION DE INGRESOS'!$C$263</f>
        <v>0</v>
      </c>
      <c r="G50" s="350" t="e">
        <f t="shared" si="1"/>
        <v>#DIV/0!</v>
      </c>
    </row>
    <row r="51" spans="1:7" x14ac:dyDescent="0.2">
      <c r="A51" s="349">
        <v>9.3000000000000007</v>
      </c>
      <c r="B51" s="736" t="s">
        <v>1631</v>
      </c>
      <c r="C51" s="736"/>
      <c r="D51" s="736"/>
      <c r="E51" s="6">
        <v>0</v>
      </c>
      <c r="F51" s="96">
        <f>'ESTIMACION DE INGRESOS'!$C$264</f>
        <v>0</v>
      </c>
      <c r="G51" s="350" t="e">
        <f t="shared" si="1"/>
        <v>#DIV/0!</v>
      </c>
    </row>
    <row r="52" spans="1:7" x14ac:dyDescent="0.2">
      <c r="A52" s="349">
        <v>9.4</v>
      </c>
      <c r="B52" s="736" t="s">
        <v>78</v>
      </c>
      <c r="C52" s="736"/>
      <c r="D52" s="736"/>
      <c r="E52" s="6">
        <v>90000</v>
      </c>
      <c r="F52" s="96">
        <f>'ESTIMACION DE INGRESOS'!$C$269</f>
        <v>45000</v>
      </c>
      <c r="G52" s="350">
        <f t="shared" si="1"/>
        <v>-0.5</v>
      </c>
    </row>
    <row r="53" spans="1:7" x14ac:dyDescent="0.2">
      <c r="A53" s="349">
        <v>9.5</v>
      </c>
      <c r="B53" s="736" t="s">
        <v>79</v>
      </c>
      <c r="C53" s="736"/>
      <c r="D53" s="736"/>
      <c r="E53" s="6">
        <v>0</v>
      </c>
      <c r="F53" s="96">
        <f>'ESTIMACION DE INGRESOS'!$C$273</f>
        <v>0</v>
      </c>
      <c r="G53" s="350" t="e">
        <f t="shared" si="1"/>
        <v>#DIV/0!</v>
      </c>
    </row>
    <row r="54" spans="1:7" x14ac:dyDescent="0.2">
      <c r="A54" s="349">
        <v>9.6</v>
      </c>
      <c r="B54" s="736" t="s">
        <v>80</v>
      </c>
      <c r="C54" s="736"/>
      <c r="D54" s="736"/>
      <c r="E54" s="6">
        <v>0</v>
      </c>
      <c r="F54" s="96">
        <f>'ESTIMACION DE INGRESOS'!$C$274</f>
        <v>0</v>
      </c>
      <c r="G54" s="355" t="e">
        <f t="shared" si="1"/>
        <v>#DIV/0!</v>
      </c>
    </row>
    <row r="55" spans="1:7" x14ac:dyDescent="0.2">
      <c r="A55" s="352" t="s">
        <v>1341</v>
      </c>
      <c r="B55" s="737" t="s">
        <v>31</v>
      </c>
      <c r="C55" s="737"/>
      <c r="D55" s="737"/>
      <c r="E55" s="302">
        <f>SUM(E56:E58)</f>
        <v>0</v>
      </c>
      <c r="F55" s="302">
        <f>SUM(F56:F58)</f>
        <v>10000</v>
      </c>
      <c r="G55" s="354" t="e">
        <f>F55/E55-1</f>
        <v>#DIV/0!</v>
      </c>
    </row>
    <row r="56" spans="1:7" ht="12.75" customHeight="1" x14ac:dyDescent="0.2">
      <c r="A56" s="349">
        <v>10.1</v>
      </c>
      <c r="B56" s="752" t="s">
        <v>1632</v>
      </c>
      <c r="C56" s="753"/>
      <c r="D56" s="754"/>
      <c r="E56" s="93">
        <v>0</v>
      </c>
      <c r="F56" s="97">
        <f>'ESTIMACION DE INGRESOS'!C280</f>
        <v>10000</v>
      </c>
      <c r="G56" s="355" t="e">
        <f t="shared" si="1"/>
        <v>#DIV/0!</v>
      </c>
    </row>
    <row r="57" spans="1:7" x14ac:dyDescent="0.2">
      <c r="A57" s="349">
        <v>10.199999999999999</v>
      </c>
      <c r="B57" s="752" t="s">
        <v>1633</v>
      </c>
      <c r="C57" s="753"/>
      <c r="D57" s="754"/>
      <c r="E57" s="93">
        <v>0</v>
      </c>
      <c r="F57" s="97">
        <f>'ESTIMACION DE INGRESOS'!C283</f>
        <v>0</v>
      </c>
      <c r="G57" s="355" t="e">
        <f t="shared" si="1"/>
        <v>#DIV/0!</v>
      </c>
    </row>
    <row r="58" spans="1:7" x14ac:dyDescent="0.2">
      <c r="A58" s="349">
        <v>10.3</v>
      </c>
      <c r="B58" s="268" t="s">
        <v>1634</v>
      </c>
      <c r="C58" s="269"/>
      <c r="D58" s="270"/>
      <c r="E58" s="93">
        <v>0</v>
      </c>
      <c r="F58" s="97">
        <f>'ESTIMACION DE INGRESOS'!C285</f>
        <v>0</v>
      </c>
      <c r="G58" s="355" t="e">
        <f t="shared" si="1"/>
        <v>#DIV/0!</v>
      </c>
    </row>
    <row r="59" spans="1:7" x14ac:dyDescent="0.2">
      <c r="A59" s="356" t="s">
        <v>1342</v>
      </c>
      <c r="B59" s="737" t="s">
        <v>32</v>
      </c>
      <c r="C59" s="737"/>
      <c r="D59" s="737"/>
      <c r="E59" s="303">
        <f>SUM(E60)</f>
        <v>0</v>
      </c>
      <c r="F59" s="303">
        <f>SUM(F60)</f>
        <v>0</v>
      </c>
      <c r="G59" s="357" t="e">
        <f>F59/E59-1</f>
        <v>#DIV/0!</v>
      </c>
    </row>
    <row r="60" spans="1:7" x14ac:dyDescent="0.2">
      <c r="A60" s="349">
        <v>11.1</v>
      </c>
      <c r="B60" s="752" t="s">
        <v>1635</v>
      </c>
      <c r="C60" s="753"/>
      <c r="D60" s="754"/>
      <c r="E60" s="7">
        <v>0</v>
      </c>
      <c r="F60" s="96">
        <f>'ESTIMACION DE INGRESOS'!C288</f>
        <v>0</v>
      </c>
      <c r="G60" s="358" t="e">
        <f>F60/E60-1</f>
        <v>#DIV/0!</v>
      </c>
    </row>
    <row r="61" spans="1:7" x14ac:dyDescent="0.2">
      <c r="A61" s="738" t="s">
        <v>344</v>
      </c>
      <c r="B61" s="739"/>
      <c r="C61" s="739"/>
      <c r="D61" s="739"/>
      <c r="E61" s="359">
        <f>E6+E15+E21+E23+E29+E33+E38+E44+E48+E55+E59</f>
        <v>59975941</v>
      </c>
      <c r="F61" s="359">
        <f>F6+F15+F21+F23+F29+F33+F38+F44+F48+F55+F59</f>
        <v>60721514</v>
      </c>
      <c r="G61" s="360">
        <f>F61/E61-1</f>
        <v>1.2431201371229772E-2</v>
      </c>
    </row>
    <row r="62" spans="1:7" ht="12" customHeight="1" x14ac:dyDescent="0.2">
      <c r="A62" s="732"/>
      <c r="B62" s="732"/>
      <c r="C62" s="732"/>
      <c r="D62" s="732"/>
      <c r="E62" s="732"/>
      <c r="F62" s="732"/>
      <c r="G62" s="732"/>
    </row>
    <row r="63" spans="1:7" ht="12" customHeight="1" x14ac:dyDescent="0.2">
      <c r="A63" s="109"/>
      <c r="B63" s="109"/>
      <c r="C63" s="109"/>
      <c r="D63" s="109"/>
      <c r="E63" s="109"/>
      <c r="F63" s="109"/>
      <c r="G63" s="109"/>
    </row>
    <row r="64" spans="1:7" ht="15" customHeight="1" x14ac:dyDescent="0.2">
      <c r="A64" s="109"/>
      <c r="B64" s="109"/>
      <c r="C64" s="109"/>
      <c r="D64" s="109"/>
      <c r="E64" s="109"/>
      <c r="F64" s="109"/>
      <c r="G64" s="109"/>
    </row>
    <row r="65" spans="1:7" ht="46.5" customHeight="1" x14ac:dyDescent="0.2">
      <c r="A65" s="731" t="s">
        <v>1640</v>
      </c>
      <c r="B65" s="731"/>
      <c r="C65" s="731"/>
      <c r="D65" s="731"/>
      <c r="E65" s="92"/>
      <c r="F65" s="92"/>
      <c r="G65" s="92"/>
    </row>
    <row r="66" spans="1:7" x14ac:dyDescent="0.2">
      <c r="A66" s="304" t="s">
        <v>33</v>
      </c>
      <c r="B66" s="305" t="s">
        <v>5</v>
      </c>
      <c r="C66" s="306" t="s">
        <v>1585</v>
      </c>
      <c r="D66" s="307" t="s">
        <v>35</v>
      </c>
      <c r="E66" s="8"/>
      <c r="F66" s="8"/>
      <c r="G66" s="8"/>
    </row>
    <row r="67" spans="1:7" ht="18.75" customHeight="1" x14ac:dyDescent="0.2">
      <c r="A67" s="9">
        <v>1</v>
      </c>
      <c r="B67" s="10" t="s">
        <v>36</v>
      </c>
      <c r="C67" s="11">
        <f>F6+F15+F21+F23+F29+F33+F38</f>
        <v>22320164</v>
      </c>
      <c r="D67" s="12">
        <f>C67/C70</f>
        <v>0.36758246838179959</v>
      </c>
    </row>
    <row r="68" spans="1:7" ht="38.25" x14ac:dyDescent="0.2">
      <c r="A68" s="9">
        <v>2</v>
      </c>
      <c r="B68" s="10" t="s">
        <v>37</v>
      </c>
      <c r="C68" s="11">
        <f>F44+F48</f>
        <v>38391350</v>
      </c>
      <c r="D68" s="12">
        <f>C68/C70</f>
        <v>0.63225284534242676</v>
      </c>
    </row>
    <row r="69" spans="1:7" x14ac:dyDescent="0.2">
      <c r="A69" s="9">
        <v>3</v>
      </c>
      <c r="B69" s="10" t="s">
        <v>38</v>
      </c>
      <c r="C69" s="11">
        <f>F55+F59</f>
        <v>10000</v>
      </c>
      <c r="D69" s="12">
        <f>C69/C70</f>
        <v>1.6468627577369036E-4</v>
      </c>
    </row>
    <row r="70" spans="1:7" x14ac:dyDescent="0.2">
      <c r="A70" s="308"/>
      <c r="B70" s="309" t="s">
        <v>1584</v>
      </c>
      <c r="C70" s="310">
        <f>SUM(C67:C69)</f>
        <v>60721514</v>
      </c>
      <c r="D70" s="311">
        <f>SUM(D67:D69)</f>
        <v>1</v>
      </c>
    </row>
    <row r="71" spans="1:7" ht="33" customHeight="1" x14ac:dyDescent="0.2">
      <c r="A71" s="730" t="s">
        <v>1639</v>
      </c>
      <c r="B71" s="730"/>
      <c r="C71" s="730"/>
      <c r="D71" s="730"/>
      <c r="E71" s="92"/>
      <c r="F71" s="92"/>
      <c r="G71" s="92"/>
    </row>
    <row r="72" spans="1:7" x14ac:dyDescent="0.2">
      <c r="A72" s="312" t="s">
        <v>39</v>
      </c>
      <c r="B72" s="312" t="s">
        <v>5</v>
      </c>
      <c r="C72" s="313" t="s">
        <v>1585</v>
      </c>
      <c r="D72" s="314" t="s">
        <v>35</v>
      </c>
      <c r="E72" s="8"/>
      <c r="F72" s="8"/>
      <c r="G72" s="8"/>
    </row>
    <row r="73" spans="1:7" x14ac:dyDescent="0.2">
      <c r="A73" s="9">
        <v>100</v>
      </c>
      <c r="B73" s="103" t="s">
        <v>1333</v>
      </c>
      <c r="C73" s="14">
        <f>F6+F15+F21+F23+F29+F33+F48</f>
        <v>22365164</v>
      </c>
      <c r="D73" s="12">
        <f>C73/C79</f>
        <v>0.36832355662278116</v>
      </c>
    </row>
    <row r="74" spans="1:7" x14ac:dyDescent="0.2">
      <c r="A74" s="9">
        <v>200</v>
      </c>
      <c r="B74" s="13" t="s">
        <v>40</v>
      </c>
      <c r="C74" s="14">
        <f>F59</f>
        <v>0</v>
      </c>
      <c r="D74" s="12">
        <f>C74/C79</f>
        <v>0</v>
      </c>
    </row>
    <row r="75" spans="1:7" x14ac:dyDescent="0.2">
      <c r="A75" s="9">
        <v>400</v>
      </c>
      <c r="B75" s="13" t="s">
        <v>41</v>
      </c>
      <c r="C75" s="14">
        <f>F38</f>
        <v>0</v>
      </c>
      <c r="D75" s="12">
        <f>C75/C79</f>
        <v>0</v>
      </c>
    </row>
    <row r="76" spans="1:7" x14ac:dyDescent="0.2">
      <c r="A76" s="9">
        <v>500</v>
      </c>
      <c r="B76" s="13" t="s">
        <v>42</v>
      </c>
      <c r="C76" s="14">
        <f>'ESTIMACION DE INGRESOS'!C246+'ESTIMACION DE INGRESOS'!C248+'ESTIMACION DE INGRESOS'!C256</f>
        <v>37056350</v>
      </c>
      <c r="D76" s="12">
        <f>C76/C79</f>
        <v>0.61026722752663909</v>
      </c>
    </row>
    <row r="77" spans="1:7" x14ac:dyDescent="0.2">
      <c r="A77" s="9">
        <v>600</v>
      </c>
      <c r="B77" s="13" t="s">
        <v>43</v>
      </c>
      <c r="C77" s="14">
        <f>'ESTIMACION DE INGRESOS'!C247+'ESTIMACION DE INGRESOS'!C257</f>
        <v>1290000</v>
      </c>
      <c r="D77" s="12">
        <f>C77/C79</f>
        <v>2.1244529574806055E-2</v>
      </c>
    </row>
    <row r="78" spans="1:7" x14ac:dyDescent="0.2">
      <c r="A78" s="9">
        <v>700</v>
      </c>
      <c r="B78" s="13" t="s">
        <v>44</v>
      </c>
      <c r="C78" s="14">
        <f>'ESTIMACION DE INGRESOS'!C258+'S.H-INGRESOS'!F55</f>
        <v>10000</v>
      </c>
      <c r="D78" s="12">
        <f>C78/C79</f>
        <v>1.6468627577369036E-4</v>
      </c>
    </row>
    <row r="79" spans="1:7" x14ac:dyDescent="0.2">
      <c r="A79" s="308"/>
      <c r="B79" s="309" t="s">
        <v>1584</v>
      </c>
      <c r="C79" s="310">
        <f>SUM(C73:C78)</f>
        <v>60721514</v>
      </c>
      <c r="D79" s="315">
        <f>SUM(D73:D78)</f>
        <v>1</v>
      </c>
    </row>
  </sheetData>
  <autoFilter ref="A6:G6">
    <filterColumn colId="1" showButton="0"/>
    <filterColumn colId="2" showButton="0"/>
  </autoFilter>
  <mergeCells count="65">
    <mergeCell ref="B25:D25"/>
    <mergeCell ref="B7:D7"/>
    <mergeCell ref="B8:D8"/>
    <mergeCell ref="B9:D9"/>
    <mergeCell ref="B10:D10"/>
    <mergeCell ref="B11:D11"/>
    <mergeCell ref="B12:D12"/>
    <mergeCell ref="B15:D15"/>
    <mergeCell ref="B21:D21"/>
    <mergeCell ref="B22:D22"/>
    <mergeCell ref="B23:D23"/>
    <mergeCell ref="B24:D24"/>
    <mergeCell ref="B56:D56"/>
    <mergeCell ref="B54:D54"/>
    <mergeCell ref="B49:D49"/>
    <mergeCell ref="B50:D50"/>
    <mergeCell ref="B51:D51"/>
    <mergeCell ref="B60:D60"/>
    <mergeCell ref="B44:D44"/>
    <mergeCell ref="B45:D45"/>
    <mergeCell ref="B57:D57"/>
    <mergeCell ref="B13:D13"/>
    <mergeCell ref="B14:D14"/>
    <mergeCell ref="B43:D43"/>
    <mergeCell ref="B30:D30"/>
    <mergeCell ref="B32:D32"/>
    <mergeCell ref="B33:D33"/>
    <mergeCell ref="B34:D34"/>
    <mergeCell ref="B35:D35"/>
    <mergeCell ref="B37:D37"/>
    <mergeCell ref="B38:D38"/>
    <mergeCell ref="B31:D31"/>
    <mergeCell ref="B36:D36"/>
    <mergeCell ref="A1:G1"/>
    <mergeCell ref="A2:G2"/>
    <mergeCell ref="B40:D40"/>
    <mergeCell ref="B41:D41"/>
    <mergeCell ref="B42:D42"/>
    <mergeCell ref="G3:G4"/>
    <mergeCell ref="A5:G5"/>
    <mergeCell ref="B6:D6"/>
    <mergeCell ref="B39:D39"/>
    <mergeCell ref="B26:D26"/>
    <mergeCell ref="B27:D27"/>
    <mergeCell ref="B28:D28"/>
    <mergeCell ref="B29:D29"/>
    <mergeCell ref="A3:D4"/>
    <mergeCell ref="E3:E4"/>
    <mergeCell ref="F3:F4"/>
    <mergeCell ref="A71:D71"/>
    <mergeCell ref="A65:D65"/>
    <mergeCell ref="A62:G62"/>
    <mergeCell ref="B16:D16"/>
    <mergeCell ref="B17:D17"/>
    <mergeCell ref="B18:D18"/>
    <mergeCell ref="B19:D19"/>
    <mergeCell ref="B20:D20"/>
    <mergeCell ref="B53:D53"/>
    <mergeCell ref="B55:D55"/>
    <mergeCell ref="B52:D52"/>
    <mergeCell ref="B59:D59"/>
    <mergeCell ref="A61:D61"/>
    <mergeCell ref="B46:D46"/>
    <mergeCell ref="B47:D47"/>
    <mergeCell ref="B48:D48"/>
  </mergeCells>
  <dataValidations count="1">
    <dataValidation type="whole" operator="greaterThanOrEqual" allowBlank="1" showInputMessage="1" showErrorMessage="1" sqref="F55:F59 E49:E60 E45:E47 E44:F44 E48:F48 F52 E34:E37 E6:F6 E38:F38 E33:F33 E29:F29 E23:F23 E21:F21 E7:E14 E22 E24:E28 E30:E32 E16:E20">
      <formula1>0</formula1>
    </dataValidation>
  </dataValidations>
  <printOptions horizontalCentered="1"/>
  <pageMargins left="0.39370078740157483" right="0.35433070866141736" top="0.55118110236220474" bottom="1.0236220472440944" header="0.35433070866141736" footer="0.59055118110236227"/>
  <pageSetup scale="75" orientation="portrait" horizontalDpi="4294967295" verticalDpi="4294967295" r:id="rId1"/>
  <headerFooter>
    <oddFooter xml:space="preserve">&amp;L&amp;"-,Cursiva"&amp;10       Ejercicio Fiscal 2018&amp;R&amp;10Página &amp;P de &amp;N&amp;K00+000--&amp;11---------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00736F"/>
  </sheetPr>
  <dimension ref="A1:D944"/>
  <sheetViews>
    <sheetView topLeftCell="A286" zoomScaleNormal="100" zoomScalePageLayoutView="90" workbookViewId="0">
      <selection activeCell="B949" sqref="B949"/>
    </sheetView>
  </sheetViews>
  <sheetFormatPr baseColWidth="10" defaultColWidth="0" defaultRowHeight="36.75" customHeight="1" x14ac:dyDescent="0.25"/>
  <cols>
    <col min="1" max="1" width="7.5703125" style="63" customWidth="1"/>
    <col min="2" max="2" width="121" style="64" customWidth="1"/>
    <col min="3" max="3" width="21.7109375" style="108" customWidth="1"/>
    <col min="4" max="16384" width="0" style="62" hidden="1"/>
  </cols>
  <sheetData>
    <row r="1" spans="1:4" ht="53.25" customHeight="1" x14ac:dyDescent="0.25">
      <c r="A1" s="768" t="s">
        <v>1789</v>
      </c>
      <c r="B1" s="769"/>
      <c r="C1" s="769"/>
    </row>
    <row r="2" spans="1:4" s="115" customFormat="1" ht="28.5" customHeight="1" x14ac:dyDescent="0.25">
      <c r="A2" s="770" t="str">
        <f>'Objetivos PMD'!$C$3</f>
        <v xml:space="preserve">Municipio:  JUANACATLAN  </v>
      </c>
      <c r="B2" s="771"/>
      <c r="C2" s="772"/>
      <c r="D2" s="361"/>
    </row>
    <row r="3" spans="1:4" s="120" customFormat="1" ht="22.5" customHeight="1" x14ac:dyDescent="0.25">
      <c r="A3" s="762" t="s">
        <v>117</v>
      </c>
      <c r="B3" s="764" t="s">
        <v>5</v>
      </c>
      <c r="C3" s="766" t="s">
        <v>118</v>
      </c>
      <c r="D3" s="362"/>
    </row>
    <row r="4" spans="1:4" s="120" customFormat="1" ht="15" customHeight="1" x14ac:dyDescent="0.25">
      <c r="A4" s="763"/>
      <c r="B4" s="765"/>
      <c r="C4" s="767"/>
      <c r="D4" s="362"/>
    </row>
    <row r="5" spans="1:4" s="120" customFormat="1" ht="3.75" customHeight="1" x14ac:dyDescent="0.25">
      <c r="A5" s="397"/>
      <c r="B5" s="398"/>
      <c r="C5" s="399"/>
      <c r="D5" s="362"/>
    </row>
    <row r="6" spans="1:4" s="121" customFormat="1" ht="25.5" customHeight="1" x14ac:dyDescent="0.25">
      <c r="A6" s="400">
        <v>1</v>
      </c>
      <c r="B6" s="401" t="s">
        <v>9</v>
      </c>
      <c r="C6" s="402">
        <f>C7+C16+C27+C28+C29+C30+C31+C44</f>
        <v>7301500</v>
      </c>
      <c r="D6" s="363"/>
    </row>
    <row r="7" spans="1:4" s="122" customFormat="1" ht="25.5" customHeight="1" x14ac:dyDescent="0.25">
      <c r="A7" s="380">
        <v>1.1000000000000001</v>
      </c>
      <c r="B7" s="111" t="s">
        <v>119</v>
      </c>
      <c r="C7" s="381">
        <f>SUM(C8)</f>
        <v>37000</v>
      </c>
      <c r="D7" s="364"/>
    </row>
    <row r="8" spans="1:4" s="122" customFormat="1" ht="25.5" customHeight="1" x14ac:dyDescent="0.25">
      <c r="A8" s="380" t="s">
        <v>1343</v>
      </c>
      <c r="B8" s="396" t="s">
        <v>120</v>
      </c>
      <c r="C8" s="392">
        <f>SUM(C9:C15)</f>
        <v>37000</v>
      </c>
      <c r="D8" s="364"/>
    </row>
    <row r="9" spans="1:4" s="123" customFormat="1" ht="25.5" customHeight="1" x14ac:dyDescent="0.25">
      <c r="A9" s="384" t="s">
        <v>1344</v>
      </c>
      <c r="B9" s="113" t="s">
        <v>121</v>
      </c>
      <c r="C9" s="385">
        <v>0</v>
      </c>
      <c r="D9" s="365"/>
    </row>
    <row r="10" spans="1:4" s="123" customFormat="1" ht="42.75" customHeight="1" x14ac:dyDescent="0.25">
      <c r="A10" s="384" t="s">
        <v>1345</v>
      </c>
      <c r="B10" s="113" t="s">
        <v>122</v>
      </c>
      <c r="C10" s="385">
        <v>0</v>
      </c>
      <c r="D10" s="365"/>
    </row>
    <row r="11" spans="1:4" s="123" customFormat="1" ht="25.5" customHeight="1" x14ac:dyDescent="0.25">
      <c r="A11" s="384" t="s">
        <v>1346</v>
      </c>
      <c r="B11" s="113" t="s">
        <v>123</v>
      </c>
      <c r="C11" s="385">
        <v>28000</v>
      </c>
      <c r="D11" s="365"/>
    </row>
    <row r="12" spans="1:4" s="123" customFormat="1" ht="25.5" customHeight="1" x14ac:dyDescent="0.25">
      <c r="A12" s="384" t="s">
        <v>1347</v>
      </c>
      <c r="B12" s="113" t="s">
        <v>124</v>
      </c>
      <c r="C12" s="385">
        <v>0</v>
      </c>
      <c r="D12" s="365"/>
    </row>
    <row r="13" spans="1:4" s="123" customFormat="1" ht="25.5" customHeight="1" x14ac:dyDescent="0.25">
      <c r="A13" s="384" t="s">
        <v>1348</v>
      </c>
      <c r="B13" s="113" t="s">
        <v>125</v>
      </c>
      <c r="C13" s="385">
        <v>0</v>
      </c>
      <c r="D13" s="365"/>
    </row>
    <row r="14" spans="1:4" s="123" customFormat="1" ht="25.5" customHeight="1" x14ac:dyDescent="0.25">
      <c r="A14" s="384" t="s">
        <v>1349</v>
      </c>
      <c r="B14" s="113" t="s">
        <v>126</v>
      </c>
      <c r="C14" s="385">
        <v>0</v>
      </c>
      <c r="D14" s="365"/>
    </row>
    <row r="15" spans="1:4" s="123" customFormat="1" ht="25.5" customHeight="1" x14ac:dyDescent="0.25">
      <c r="A15" s="384" t="s">
        <v>1350</v>
      </c>
      <c r="B15" s="113" t="s">
        <v>127</v>
      </c>
      <c r="C15" s="385">
        <v>9000</v>
      </c>
      <c r="D15" s="365"/>
    </row>
    <row r="16" spans="1:4" s="114" customFormat="1" ht="25.5" customHeight="1" x14ac:dyDescent="0.25">
      <c r="A16" s="382">
        <v>1.2</v>
      </c>
      <c r="B16" s="395" t="s">
        <v>128</v>
      </c>
      <c r="C16" s="394">
        <f>C17+C20+C23</f>
        <v>7050000</v>
      </c>
      <c r="D16" s="366"/>
    </row>
    <row r="17" spans="1:4" s="124" customFormat="1" ht="25.5" customHeight="1" x14ac:dyDescent="0.25">
      <c r="A17" s="380" t="s">
        <v>1351</v>
      </c>
      <c r="B17" s="396" t="s">
        <v>129</v>
      </c>
      <c r="C17" s="392">
        <f>SUM(C18:C19)</f>
        <v>3600000</v>
      </c>
      <c r="D17" s="367"/>
    </row>
    <row r="18" spans="1:4" s="123" customFormat="1" ht="25.5" customHeight="1" x14ac:dyDescent="0.25">
      <c r="A18" s="384" t="s">
        <v>1352</v>
      </c>
      <c r="B18" s="113" t="s">
        <v>130</v>
      </c>
      <c r="C18" s="555">
        <v>600000</v>
      </c>
      <c r="D18" s="365"/>
    </row>
    <row r="19" spans="1:4" s="123" customFormat="1" ht="25.5" customHeight="1" x14ac:dyDescent="0.25">
      <c r="A19" s="384" t="s">
        <v>1353</v>
      </c>
      <c r="B19" s="113" t="s">
        <v>131</v>
      </c>
      <c r="C19" s="555">
        <v>3000000</v>
      </c>
      <c r="D19" s="365"/>
    </row>
    <row r="20" spans="1:4" s="122" customFormat="1" ht="25.5" customHeight="1" x14ac:dyDescent="0.25">
      <c r="A20" s="380" t="s">
        <v>1354</v>
      </c>
      <c r="B20" s="396" t="s">
        <v>132</v>
      </c>
      <c r="C20" s="392">
        <f>SUM(C21:C22)</f>
        <v>3450000</v>
      </c>
      <c r="D20" s="364"/>
    </row>
    <row r="21" spans="1:4" s="123" customFormat="1" ht="25.5" customHeight="1" x14ac:dyDescent="0.25">
      <c r="A21" s="384" t="s">
        <v>1355</v>
      </c>
      <c r="B21" s="113" t="s">
        <v>133</v>
      </c>
      <c r="C21" s="555">
        <v>3300000</v>
      </c>
      <c r="D21" s="365"/>
    </row>
    <row r="22" spans="1:4" s="123" customFormat="1" ht="25.5" customHeight="1" x14ac:dyDescent="0.25">
      <c r="A22" s="384" t="s">
        <v>1356</v>
      </c>
      <c r="B22" s="113" t="s">
        <v>134</v>
      </c>
      <c r="C22" s="555">
        <v>150000</v>
      </c>
      <c r="D22" s="365"/>
    </row>
    <row r="23" spans="1:4" s="122" customFormat="1" ht="25.5" customHeight="1" x14ac:dyDescent="0.25">
      <c r="A23" s="380" t="s">
        <v>1357</v>
      </c>
      <c r="B23" s="396" t="s">
        <v>135</v>
      </c>
      <c r="C23" s="392">
        <f>SUM(C24:C26)</f>
        <v>0</v>
      </c>
      <c r="D23" s="364"/>
    </row>
    <row r="24" spans="1:4" s="123" customFormat="1" ht="25.5" customHeight="1" x14ac:dyDescent="0.25">
      <c r="A24" s="384" t="s">
        <v>1358</v>
      </c>
      <c r="B24" s="113" t="s">
        <v>136</v>
      </c>
      <c r="C24" s="385">
        <v>0</v>
      </c>
      <c r="D24" s="365"/>
    </row>
    <row r="25" spans="1:4" s="123" customFormat="1" ht="25.5" customHeight="1" x14ac:dyDescent="0.25">
      <c r="A25" s="384" t="s">
        <v>1359</v>
      </c>
      <c r="B25" s="113" t="s">
        <v>137</v>
      </c>
      <c r="C25" s="385">
        <v>0</v>
      </c>
      <c r="D25" s="365"/>
    </row>
    <row r="26" spans="1:4" s="123" customFormat="1" ht="25.5" customHeight="1" x14ac:dyDescent="0.25">
      <c r="A26" s="384" t="s">
        <v>1360</v>
      </c>
      <c r="B26" s="113" t="s">
        <v>138</v>
      </c>
      <c r="C26" s="385">
        <v>0</v>
      </c>
      <c r="D26" s="365"/>
    </row>
    <row r="27" spans="1:4" s="127" customFormat="1" ht="30" customHeight="1" x14ac:dyDescent="0.25">
      <c r="A27" s="380">
        <v>1.3</v>
      </c>
      <c r="B27" s="111" t="s">
        <v>139</v>
      </c>
      <c r="C27" s="381">
        <v>0</v>
      </c>
      <c r="D27" s="368"/>
    </row>
    <row r="28" spans="1:4" s="127" customFormat="1" ht="25.5" customHeight="1" x14ac:dyDescent="0.25">
      <c r="A28" s="380">
        <v>1.4</v>
      </c>
      <c r="B28" s="111" t="s">
        <v>140</v>
      </c>
      <c r="C28" s="381">
        <v>0</v>
      </c>
      <c r="D28" s="368"/>
    </row>
    <row r="29" spans="1:4" s="127" customFormat="1" ht="25.5" customHeight="1" x14ac:dyDescent="0.25">
      <c r="A29" s="380">
        <v>1.5</v>
      </c>
      <c r="B29" s="111" t="s">
        <v>141</v>
      </c>
      <c r="C29" s="381">
        <v>0</v>
      </c>
      <c r="D29" s="368"/>
    </row>
    <row r="30" spans="1:4" s="127" customFormat="1" ht="25.5" customHeight="1" x14ac:dyDescent="0.25">
      <c r="A30" s="380">
        <v>1.6</v>
      </c>
      <c r="B30" s="111" t="s">
        <v>142</v>
      </c>
      <c r="C30" s="381">
        <v>0</v>
      </c>
      <c r="D30" s="368"/>
    </row>
    <row r="31" spans="1:4" s="129" customFormat="1" ht="25.5" customHeight="1" x14ac:dyDescent="0.25">
      <c r="A31" s="380">
        <v>1.7</v>
      </c>
      <c r="B31" s="128" t="s">
        <v>143</v>
      </c>
      <c r="C31" s="381">
        <f>C32+C34+C36+C38+C42</f>
        <v>214500</v>
      </c>
      <c r="D31" s="369"/>
    </row>
    <row r="32" spans="1:4" s="122" customFormat="1" ht="25.5" customHeight="1" x14ac:dyDescent="0.25">
      <c r="A32" s="382" t="s">
        <v>1361</v>
      </c>
      <c r="B32" s="131" t="s">
        <v>144</v>
      </c>
      <c r="C32" s="383">
        <f>SUM(C33)</f>
        <v>120000</v>
      </c>
      <c r="D32" s="364"/>
    </row>
    <row r="33" spans="1:4" s="125" customFormat="1" ht="25.5" customHeight="1" x14ac:dyDescent="0.25">
      <c r="A33" s="384" t="s">
        <v>1362</v>
      </c>
      <c r="B33" s="113" t="s">
        <v>145</v>
      </c>
      <c r="C33" s="385">
        <v>120000</v>
      </c>
      <c r="D33" s="370"/>
    </row>
    <row r="34" spans="1:4" s="122" customFormat="1" ht="25.5" customHeight="1" x14ac:dyDescent="0.25">
      <c r="A34" s="382" t="s">
        <v>1363</v>
      </c>
      <c r="B34" s="259" t="s">
        <v>146</v>
      </c>
      <c r="C34" s="386">
        <f>SUM(C35)</f>
        <v>70000</v>
      </c>
      <c r="D34" s="364"/>
    </row>
    <row r="35" spans="1:4" s="125" customFormat="1" ht="25.5" customHeight="1" x14ac:dyDescent="0.25">
      <c r="A35" s="384" t="s">
        <v>1364</v>
      </c>
      <c r="B35" s="113" t="s">
        <v>147</v>
      </c>
      <c r="C35" s="385">
        <v>70000</v>
      </c>
      <c r="D35" s="370"/>
    </row>
    <row r="36" spans="1:4" s="122" customFormat="1" ht="25.5" customHeight="1" x14ac:dyDescent="0.25">
      <c r="A36" s="382" t="s">
        <v>1365</v>
      </c>
      <c r="B36" s="131" t="s">
        <v>148</v>
      </c>
      <c r="C36" s="383">
        <f>SUM(C37)</f>
        <v>0</v>
      </c>
      <c r="D36" s="364"/>
    </row>
    <row r="37" spans="1:4" s="125" customFormat="1" ht="25.5" customHeight="1" x14ac:dyDescent="0.25">
      <c r="A37" s="384" t="s">
        <v>1366</v>
      </c>
      <c r="B37" s="113" t="s">
        <v>149</v>
      </c>
      <c r="C37" s="385">
        <v>0</v>
      </c>
      <c r="D37" s="370"/>
    </row>
    <row r="38" spans="1:4" s="122" customFormat="1" ht="25.5" customHeight="1" x14ac:dyDescent="0.25">
      <c r="A38" s="382" t="s">
        <v>1367</v>
      </c>
      <c r="B38" s="131" t="s">
        <v>150</v>
      </c>
      <c r="C38" s="383">
        <f>SUM(C39:C41)</f>
        <v>24500</v>
      </c>
      <c r="D38" s="364"/>
    </row>
    <row r="39" spans="1:4" s="125" customFormat="1" ht="25.5" customHeight="1" x14ac:dyDescent="0.25">
      <c r="A39" s="384" t="s">
        <v>1368</v>
      </c>
      <c r="B39" s="113" t="s">
        <v>151</v>
      </c>
      <c r="C39" s="385">
        <v>24500</v>
      </c>
      <c r="D39" s="370"/>
    </row>
    <row r="40" spans="1:4" s="125" customFormat="1" ht="25.5" customHeight="1" x14ac:dyDescent="0.25">
      <c r="A40" s="384" t="s">
        <v>1369</v>
      </c>
      <c r="B40" s="113" t="s">
        <v>152</v>
      </c>
      <c r="C40" s="385">
        <v>0</v>
      </c>
      <c r="D40" s="370"/>
    </row>
    <row r="41" spans="1:4" s="125" customFormat="1" ht="25.5" customHeight="1" x14ac:dyDescent="0.25">
      <c r="A41" s="384" t="s">
        <v>1370</v>
      </c>
      <c r="B41" s="113" t="s">
        <v>153</v>
      </c>
      <c r="C41" s="385">
        <v>0</v>
      </c>
      <c r="D41" s="370"/>
    </row>
    <row r="42" spans="1:4" s="122" customFormat="1" ht="25.5" customHeight="1" x14ac:dyDescent="0.25">
      <c r="A42" s="382" t="s">
        <v>1371</v>
      </c>
      <c r="B42" s="131" t="s">
        <v>154</v>
      </c>
      <c r="C42" s="383">
        <f>SUM(C43)</f>
        <v>0</v>
      </c>
      <c r="D42" s="364"/>
    </row>
    <row r="43" spans="1:4" s="125" customFormat="1" ht="25.5" customHeight="1" x14ac:dyDescent="0.25">
      <c r="A43" s="384" t="s">
        <v>1372</v>
      </c>
      <c r="B43" s="113" t="s">
        <v>155</v>
      </c>
      <c r="C43" s="385">
        <v>0</v>
      </c>
      <c r="D43" s="370"/>
    </row>
    <row r="44" spans="1:4" s="122" customFormat="1" ht="25.5" customHeight="1" x14ac:dyDescent="0.25">
      <c r="A44" s="380">
        <v>1.8</v>
      </c>
      <c r="B44" s="111" t="s">
        <v>156</v>
      </c>
      <c r="C44" s="381">
        <f>C45</f>
        <v>0</v>
      </c>
      <c r="D44" s="364"/>
    </row>
    <row r="45" spans="1:4" s="122" customFormat="1" ht="25.5" customHeight="1" x14ac:dyDescent="0.25">
      <c r="A45" s="382" t="s">
        <v>1373</v>
      </c>
      <c r="B45" s="131" t="s">
        <v>157</v>
      </c>
      <c r="C45" s="383">
        <f>SUM(C46:C47)</f>
        <v>0</v>
      </c>
      <c r="D45" s="364"/>
    </row>
    <row r="46" spans="1:4" s="125" customFormat="1" ht="25.5" customHeight="1" x14ac:dyDescent="0.25">
      <c r="A46" s="384" t="s">
        <v>1374</v>
      </c>
      <c r="B46" s="113" t="s">
        <v>157</v>
      </c>
      <c r="C46" s="385">
        <v>0</v>
      </c>
      <c r="D46" s="370"/>
    </row>
    <row r="47" spans="1:4" s="125" customFormat="1" ht="25.5" customHeight="1" x14ac:dyDescent="0.25">
      <c r="A47" s="384" t="s">
        <v>1375</v>
      </c>
      <c r="B47" s="113" t="s">
        <v>17</v>
      </c>
      <c r="C47" s="385">
        <v>0</v>
      </c>
      <c r="D47" s="370"/>
    </row>
    <row r="48" spans="1:4" s="132" customFormat="1" ht="25.5" customHeight="1" x14ac:dyDescent="0.25">
      <c r="A48" s="400">
        <v>2</v>
      </c>
      <c r="B48" s="403" t="s">
        <v>18</v>
      </c>
      <c r="C48" s="404">
        <f>SUM(C49+C50+C51+C52+C53)</f>
        <v>0</v>
      </c>
      <c r="D48" s="371"/>
    </row>
    <row r="49" spans="1:4" s="114" customFormat="1" ht="25.5" customHeight="1" x14ac:dyDescent="0.25">
      <c r="A49" s="380">
        <v>2.1</v>
      </c>
      <c r="B49" s="111" t="s">
        <v>158</v>
      </c>
      <c r="C49" s="387">
        <v>0</v>
      </c>
      <c r="D49" s="366"/>
    </row>
    <row r="50" spans="1:4" s="114" customFormat="1" ht="25.5" customHeight="1" x14ac:dyDescent="0.25">
      <c r="A50" s="380">
        <v>2.2000000000000002</v>
      </c>
      <c r="B50" s="111" t="s">
        <v>159</v>
      </c>
      <c r="C50" s="387">
        <v>0</v>
      </c>
      <c r="D50" s="366"/>
    </row>
    <row r="51" spans="1:4" s="114" customFormat="1" ht="25.5" customHeight="1" x14ac:dyDescent="0.25">
      <c r="A51" s="380">
        <v>2.2999999999999998</v>
      </c>
      <c r="B51" s="111" t="s">
        <v>160</v>
      </c>
      <c r="C51" s="387">
        <v>0</v>
      </c>
      <c r="D51" s="366"/>
    </row>
    <row r="52" spans="1:4" s="114" customFormat="1" ht="33" customHeight="1" x14ac:dyDescent="0.25">
      <c r="A52" s="380">
        <v>2.4</v>
      </c>
      <c r="B52" s="111" t="s">
        <v>161</v>
      </c>
      <c r="C52" s="387">
        <v>0</v>
      </c>
      <c r="D52" s="366"/>
    </row>
    <row r="53" spans="1:4" s="114" customFormat="1" ht="25.5" customHeight="1" x14ac:dyDescent="0.25">
      <c r="A53" s="380">
        <v>2.5</v>
      </c>
      <c r="B53" s="111" t="s">
        <v>162</v>
      </c>
      <c r="C53" s="387">
        <v>0</v>
      </c>
      <c r="D53" s="366"/>
    </row>
    <row r="54" spans="1:4" s="132" customFormat="1" ht="25.5" customHeight="1" x14ac:dyDescent="0.25">
      <c r="A54" s="400">
        <v>3</v>
      </c>
      <c r="B54" s="405" t="s">
        <v>19</v>
      </c>
      <c r="C54" s="404">
        <f>C55</f>
        <v>0</v>
      </c>
      <c r="D54" s="371"/>
    </row>
    <row r="55" spans="1:4" s="122" customFormat="1" ht="25.5" customHeight="1" x14ac:dyDescent="0.25">
      <c r="A55" s="380">
        <v>3.1</v>
      </c>
      <c r="B55" s="111" t="s">
        <v>163</v>
      </c>
      <c r="C55" s="381">
        <f>SUM(C56)</f>
        <v>0</v>
      </c>
      <c r="D55" s="364"/>
    </row>
    <row r="56" spans="1:4" s="122" customFormat="1" ht="25.5" customHeight="1" x14ac:dyDescent="0.25">
      <c r="A56" s="382" t="s">
        <v>1376</v>
      </c>
      <c r="B56" s="131" t="s">
        <v>3</v>
      </c>
      <c r="C56" s="383">
        <f>SUM(C57)</f>
        <v>0</v>
      </c>
      <c r="D56" s="364"/>
    </row>
    <row r="57" spans="1:4" s="125" customFormat="1" ht="25.5" customHeight="1" x14ac:dyDescent="0.25">
      <c r="A57" s="384" t="s">
        <v>1377</v>
      </c>
      <c r="B57" s="113" t="s">
        <v>164</v>
      </c>
      <c r="C57" s="388">
        <v>0</v>
      </c>
      <c r="D57" s="370"/>
    </row>
    <row r="58" spans="1:4" s="408" customFormat="1" ht="25.5" customHeight="1" x14ac:dyDescent="0.25">
      <c r="A58" s="400">
        <v>4</v>
      </c>
      <c r="B58" s="406" t="s">
        <v>165</v>
      </c>
      <c r="C58" s="404">
        <f>C59+C79+C80+C160+C167</f>
        <v>14739664</v>
      </c>
      <c r="D58" s="407"/>
    </row>
    <row r="59" spans="1:4" s="134" customFormat="1" ht="47.25" customHeight="1" x14ac:dyDescent="0.25">
      <c r="A59" s="380">
        <v>4.0999999999999996</v>
      </c>
      <c r="B59" s="133" t="s">
        <v>166</v>
      </c>
      <c r="C59" s="381">
        <f>C60+C66+C68+C73</f>
        <v>399500</v>
      </c>
      <c r="D59" s="372"/>
    </row>
    <row r="60" spans="1:4" s="134" customFormat="1" ht="25.5" customHeight="1" x14ac:dyDescent="0.25">
      <c r="A60" s="382" t="s">
        <v>1378</v>
      </c>
      <c r="B60" s="131" t="s">
        <v>167</v>
      </c>
      <c r="C60" s="383">
        <f>SUM(C61:C65)</f>
        <v>136500</v>
      </c>
      <c r="D60" s="372"/>
    </row>
    <row r="61" spans="1:4" s="125" customFormat="1" ht="25.5" customHeight="1" x14ac:dyDescent="0.25">
      <c r="A61" s="384" t="s">
        <v>1379</v>
      </c>
      <c r="B61" s="113" t="s">
        <v>168</v>
      </c>
      <c r="C61" s="388">
        <v>1500</v>
      </c>
      <c r="D61" s="370"/>
    </row>
    <row r="62" spans="1:4" s="125" customFormat="1" ht="25.5" customHeight="1" x14ac:dyDescent="0.25">
      <c r="A62" s="384" t="s">
        <v>1380</v>
      </c>
      <c r="B62" s="113" t="s">
        <v>169</v>
      </c>
      <c r="C62" s="388">
        <v>135000</v>
      </c>
      <c r="D62" s="370"/>
    </row>
    <row r="63" spans="1:4" s="125" customFormat="1" ht="25.5" customHeight="1" x14ac:dyDescent="0.25">
      <c r="A63" s="384" t="s">
        <v>1381</v>
      </c>
      <c r="B63" s="113" t="s">
        <v>170</v>
      </c>
      <c r="C63" s="388">
        <v>0</v>
      </c>
      <c r="D63" s="370"/>
    </row>
    <row r="64" spans="1:4" s="125" customFormat="1" ht="25.5" customHeight="1" x14ac:dyDescent="0.25">
      <c r="A64" s="384" t="s">
        <v>1382</v>
      </c>
      <c r="B64" s="113" t="s">
        <v>171</v>
      </c>
      <c r="C64" s="388">
        <v>0</v>
      </c>
      <c r="D64" s="370"/>
    </row>
    <row r="65" spans="1:4" s="125" customFormat="1" ht="25.5" customHeight="1" x14ac:dyDescent="0.25">
      <c r="A65" s="384" t="s">
        <v>1383</v>
      </c>
      <c r="B65" s="113" t="s">
        <v>172</v>
      </c>
      <c r="C65" s="388">
        <v>0</v>
      </c>
      <c r="D65" s="370"/>
    </row>
    <row r="66" spans="1:4" s="134" customFormat="1" ht="25.5" customHeight="1" x14ac:dyDescent="0.25">
      <c r="A66" s="382" t="s">
        <v>1384</v>
      </c>
      <c r="B66" s="131" t="s">
        <v>173</v>
      </c>
      <c r="C66" s="383">
        <f>C67</f>
        <v>0</v>
      </c>
      <c r="D66" s="372"/>
    </row>
    <row r="67" spans="1:4" s="125" customFormat="1" ht="25.5" customHeight="1" x14ac:dyDescent="0.25">
      <c r="A67" s="384" t="s">
        <v>1385</v>
      </c>
      <c r="B67" s="113" t="s">
        <v>174</v>
      </c>
      <c r="C67" s="388">
        <v>0</v>
      </c>
      <c r="D67" s="370"/>
    </row>
    <row r="68" spans="1:4" s="134" customFormat="1" ht="25.5" customHeight="1" x14ac:dyDescent="0.25">
      <c r="A68" s="382" t="s">
        <v>1386</v>
      </c>
      <c r="B68" s="131" t="s">
        <v>175</v>
      </c>
      <c r="C68" s="389">
        <f>SUM(C69:C72)</f>
        <v>250000</v>
      </c>
      <c r="D68" s="372"/>
    </row>
    <row r="69" spans="1:4" s="125" customFormat="1" ht="25.5" customHeight="1" x14ac:dyDescent="0.25">
      <c r="A69" s="384" t="s">
        <v>1387</v>
      </c>
      <c r="B69" s="113" t="s">
        <v>176</v>
      </c>
      <c r="C69" s="388">
        <v>0</v>
      </c>
      <c r="D69" s="370"/>
    </row>
    <row r="70" spans="1:4" s="125" customFormat="1" ht="25.5" customHeight="1" x14ac:dyDescent="0.25">
      <c r="A70" s="384" t="s">
        <v>1388</v>
      </c>
      <c r="B70" s="135" t="s">
        <v>177</v>
      </c>
      <c r="C70" s="388">
        <v>200000</v>
      </c>
      <c r="D70" s="370"/>
    </row>
    <row r="71" spans="1:4" s="125" customFormat="1" ht="25.5" customHeight="1" x14ac:dyDescent="0.25">
      <c r="A71" s="384" t="s">
        <v>1389</v>
      </c>
      <c r="B71" s="113" t="s">
        <v>178</v>
      </c>
      <c r="C71" s="388">
        <v>50000</v>
      </c>
      <c r="D71" s="370"/>
    </row>
    <row r="72" spans="1:4" s="125" customFormat="1" ht="25.5" customHeight="1" x14ac:dyDescent="0.25">
      <c r="A72" s="384" t="s">
        <v>1390</v>
      </c>
      <c r="B72" s="113" t="s">
        <v>179</v>
      </c>
      <c r="C72" s="388">
        <v>0</v>
      </c>
      <c r="D72" s="370"/>
    </row>
    <row r="73" spans="1:4" s="134" customFormat="1" ht="35.25" customHeight="1" x14ac:dyDescent="0.25">
      <c r="A73" s="382" t="s">
        <v>1391</v>
      </c>
      <c r="B73" s="131" t="s">
        <v>180</v>
      </c>
      <c r="C73" s="383">
        <f>SUM(C74:C78)</f>
        <v>13000</v>
      </c>
      <c r="D73" s="372"/>
    </row>
    <row r="74" spans="1:4" s="125" customFormat="1" ht="25.5" customHeight="1" x14ac:dyDescent="0.25">
      <c r="A74" s="384" t="s">
        <v>1392</v>
      </c>
      <c r="B74" s="113" t="s">
        <v>181</v>
      </c>
      <c r="C74" s="388">
        <v>13000</v>
      </c>
      <c r="D74" s="370"/>
    </row>
    <row r="75" spans="1:4" s="125" customFormat="1" ht="25.5" customHeight="1" x14ac:dyDescent="0.25">
      <c r="A75" s="384" t="s">
        <v>1393</v>
      </c>
      <c r="B75" s="113" t="s">
        <v>182</v>
      </c>
      <c r="C75" s="388">
        <v>0</v>
      </c>
      <c r="D75" s="370"/>
    </row>
    <row r="76" spans="1:4" s="125" customFormat="1" ht="25.5" customHeight="1" x14ac:dyDescent="0.25">
      <c r="A76" s="384" t="s">
        <v>1394</v>
      </c>
      <c r="B76" s="113" t="s">
        <v>183</v>
      </c>
      <c r="C76" s="388">
        <v>0</v>
      </c>
      <c r="D76" s="370"/>
    </row>
    <row r="77" spans="1:4" s="125" customFormat="1" ht="25.5" customHeight="1" x14ac:dyDescent="0.25">
      <c r="A77" s="384" t="s">
        <v>1395</v>
      </c>
      <c r="B77" s="113" t="s">
        <v>184</v>
      </c>
      <c r="C77" s="388">
        <v>0</v>
      </c>
      <c r="D77" s="370"/>
    </row>
    <row r="78" spans="1:4" s="125" customFormat="1" ht="25.5" customHeight="1" x14ac:dyDescent="0.25">
      <c r="A78" s="384" t="s">
        <v>1396</v>
      </c>
      <c r="B78" s="113" t="s">
        <v>185</v>
      </c>
      <c r="C78" s="388">
        <v>0</v>
      </c>
      <c r="D78" s="370"/>
    </row>
    <row r="79" spans="1:4" s="125" customFormat="1" ht="25.5" customHeight="1" x14ac:dyDescent="0.25">
      <c r="A79" s="380">
        <v>4.2</v>
      </c>
      <c r="B79" s="111" t="s">
        <v>186</v>
      </c>
      <c r="C79" s="381">
        <v>0</v>
      </c>
      <c r="D79" s="370"/>
    </row>
    <row r="80" spans="1:4" s="134" customFormat="1" ht="25.5" customHeight="1" x14ac:dyDescent="0.25">
      <c r="A80" s="380">
        <v>4.3</v>
      </c>
      <c r="B80" s="111" t="s">
        <v>187</v>
      </c>
      <c r="C80" s="381">
        <f>C81+C86+C90+C98+C103+C107+C111+C115+C120+C127+C136+C145+C149+C153</f>
        <v>13952664</v>
      </c>
      <c r="D80" s="372"/>
    </row>
    <row r="81" spans="1:4" s="134" customFormat="1" ht="25.5" customHeight="1" x14ac:dyDescent="0.25">
      <c r="A81" s="382" t="s">
        <v>1397</v>
      </c>
      <c r="B81" s="131" t="s">
        <v>188</v>
      </c>
      <c r="C81" s="383">
        <f>SUM(C82:C85)</f>
        <v>670000</v>
      </c>
      <c r="D81" s="372"/>
    </row>
    <row r="82" spans="1:4" s="125" customFormat="1" ht="25.5" customHeight="1" x14ac:dyDescent="0.25">
      <c r="A82" s="384" t="s">
        <v>1398</v>
      </c>
      <c r="B82" s="113" t="s">
        <v>189</v>
      </c>
      <c r="C82" s="388">
        <v>0</v>
      </c>
      <c r="D82" s="370"/>
    </row>
    <row r="83" spans="1:4" s="125" customFormat="1" ht="25.5" customHeight="1" x14ac:dyDescent="0.25">
      <c r="A83" s="384" t="s">
        <v>1399</v>
      </c>
      <c r="B83" s="113" t="s">
        <v>190</v>
      </c>
      <c r="C83" s="388">
        <v>455000</v>
      </c>
      <c r="D83" s="370"/>
    </row>
    <row r="84" spans="1:4" s="125" customFormat="1" ht="25.5" customHeight="1" x14ac:dyDescent="0.25">
      <c r="A84" s="384" t="s">
        <v>1400</v>
      </c>
      <c r="B84" s="113" t="s">
        <v>191</v>
      </c>
      <c r="C84" s="388">
        <v>0</v>
      </c>
      <c r="D84" s="370"/>
    </row>
    <row r="85" spans="1:4" s="125" customFormat="1" ht="25.5" customHeight="1" x14ac:dyDescent="0.25">
      <c r="A85" s="384" t="s">
        <v>1401</v>
      </c>
      <c r="B85" s="113" t="s">
        <v>192</v>
      </c>
      <c r="C85" s="388">
        <v>215000</v>
      </c>
      <c r="D85" s="370"/>
    </row>
    <row r="86" spans="1:4" s="134" customFormat="1" ht="25.5" customHeight="1" x14ac:dyDescent="0.25">
      <c r="A86" s="382" t="s">
        <v>1402</v>
      </c>
      <c r="B86" s="131" t="s">
        <v>193</v>
      </c>
      <c r="C86" s="390">
        <f>SUM(C87:C89)</f>
        <v>121000</v>
      </c>
      <c r="D86" s="372"/>
    </row>
    <row r="87" spans="1:4" s="126" customFormat="1" ht="25.5" customHeight="1" x14ac:dyDescent="0.25">
      <c r="A87" s="384" t="s">
        <v>1403</v>
      </c>
      <c r="B87" s="136" t="s">
        <v>194</v>
      </c>
      <c r="C87" s="388">
        <v>8000</v>
      </c>
      <c r="D87" s="373"/>
    </row>
    <row r="88" spans="1:4" s="126" customFormat="1" ht="25.5" customHeight="1" x14ac:dyDescent="0.25">
      <c r="A88" s="384" t="s">
        <v>1404</v>
      </c>
      <c r="B88" s="136" t="s">
        <v>195</v>
      </c>
      <c r="C88" s="388">
        <v>113000</v>
      </c>
      <c r="D88" s="373"/>
    </row>
    <row r="89" spans="1:4" s="126" customFormat="1" ht="25.5" customHeight="1" x14ac:dyDescent="0.25">
      <c r="A89" s="384" t="s">
        <v>1405</v>
      </c>
      <c r="B89" s="136" t="s">
        <v>196</v>
      </c>
      <c r="C89" s="388">
        <v>0</v>
      </c>
      <c r="D89" s="373"/>
    </row>
    <row r="90" spans="1:4" s="122" customFormat="1" ht="32.25" customHeight="1" x14ac:dyDescent="0.25">
      <c r="A90" s="382" t="s">
        <v>1406</v>
      </c>
      <c r="B90" s="131" t="s">
        <v>197</v>
      </c>
      <c r="C90" s="383">
        <f>SUM(C91:C97)</f>
        <v>6313564</v>
      </c>
      <c r="D90" s="364"/>
    </row>
    <row r="91" spans="1:4" s="126" customFormat="1" ht="25.5" customHeight="1" x14ac:dyDescent="0.25">
      <c r="A91" s="384" t="s">
        <v>1407</v>
      </c>
      <c r="B91" s="136" t="s">
        <v>198</v>
      </c>
      <c r="C91" s="388">
        <v>255000</v>
      </c>
      <c r="D91" s="373"/>
    </row>
    <row r="92" spans="1:4" s="126" customFormat="1" ht="25.5" customHeight="1" x14ac:dyDescent="0.25">
      <c r="A92" s="384" t="s">
        <v>1408</v>
      </c>
      <c r="B92" s="136" t="s">
        <v>199</v>
      </c>
      <c r="C92" s="388">
        <v>564</v>
      </c>
      <c r="D92" s="373"/>
    </row>
    <row r="93" spans="1:4" s="126" customFormat="1" ht="25.5" customHeight="1" x14ac:dyDescent="0.25">
      <c r="A93" s="384" t="s">
        <v>1577</v>
      </c>
      <c r="B93" s="136" t="s">
        <v>200</v>
      </c>
      <c r="C93" s="388">
        <v>0</v>
      </c>
      <c r="D93" s="373"/>
    </row>
    <row r="94" spans="1:4" s="126" customFormat="1" ht="25.5" customHeight="1" x14ac:dyDescent="0.25">
      <c r="A94" s="384" t="s">
        <v>1409</v>
      </c>
      <c r="B94" s="136" t="s">
        <v>201</v>
      </c>
      <c r="C94" s="388">
        <v>0</v>
      </c>
      <c r="D94" s="373"/>
    </row>
    <row r="95" spans="1:4" s="126" customFormat="1" ht="25.5" customHeight="1" x14ac:dyDescent="0.25">
      <c r="A95" s="384" t="s">
        <v>1410</v>
      </c>
      <c r="B95" s="136" t="s">
        <v>202</v>
      </c>
      <c r="C95" s="388">
        <v>0</v>
      </c>
      <c r="D95" s="373"/>
    </row>
    <row r="96" spans="1:4" s="126" customFormat="1" ht="25.5" customHeight="1" x14ac:dyDescent="0.25">
      <c r="A96" s="384" t="s">
        <v>1411</v>
      </c>
      <c r="B96" s="136" t="s">
        <v>203</v>
      </c>
      <c r="C96" s="388">
        <v>0</v>
      </c>
      <c r="D96" s="373"/>
    </row>
    <row r="97" spans="1:4" s="126" customFormat="1" ht="25.5" customHeight="1" x14ac:dyDescent="0.25">
      <c r="A97" s="384" t="s">
        <v>1412</v>
      </c>
      <c r="B97" s="136" t="s">
        <v>204</v>
      </c>
      <c r="C97" s="388">
        <v>6058000</v>
      </c>
      <c r="D97" s="373"/>
    </row>
    <row r="98" spans="1:4" s="137" customFormat="1" ht="25.5" customHeight="1" x14ac:dyDescent="0.25">
      <c r="A98" s="382" t="s">
        <v>1413</v>
      </c>
      <c r="B98" s="131" t="s">
        <v>205</v>
      </c>
      <c r="C98" s="383">
        <f>SUM(C99:C102)</f>
        <v>19000</v>
      </c>
      <c r="D98" s="374"/>
    </row>
    <row r="99" spans="1:4" s="126" customFormat="1" ht="25.5" customHeight="1" x14ac:dyDescent="0.25">
      <c r="A99" s="384" t="s">
        <v>1414</v>
      </c>
      <c r="B99" s="136" t="s">
        <v>206</v>
      </c>
      <c r="C99" s="388">
        <v>0</v>
      </c>
      <c r="D99" s="373"/>
    </row>
    <row r="100" spans="1:4" s="126" customFormat="1" ht="25.5" customHeight="1" x14ac:dyDescent="0.25">
      <c r="A100" s="384" t="s">
        <v>1415</v>
      </c>
      <c r="B100" s="136" t="s">
        <v>207</v>
      </c>
      <c r="C100" s="388">
        <v>19000</v>
      </c>
      <c r="D100" s="373"/>
    </row>
    <row r="101" spans="1:4" s="126" customFormat="1" ht="25.5" customHeight="1" x14ac:dyDescent="0.25">
      <c r="A101" s="384" t="s">
        <v>1416</v>
      </c>
      <c r="B101" s="136" t="s">
        <v>208</v>
      </c>
      <c r="C101" s="388">
        <v>0</v>
      </c>
      <c r="D101" s="373"/>
    </row>
    <row r="102" spans="1:4" s="126" customFormat="1" ht="25.5" customHeight="1" x14ac:dyDescent="0.25">
      <c r="A102" s="384" t="s">
        <v>1417</v>
      </c>
      <c r="B102" s="136" t="s">
        <v>209</v>
      </c>
      <c r="C102" s="388">
        <v>0</v>
      </c>
      <c r="D102" s="373"/>
    </row>
    <row r="103" spans="1:4" s="134" customFormat="1" ht="25.5" customHeight="1" x14ac:dyDescent="0.25">
      <c r="A103" s="382" t="s">
        <v>1418</v>
      </c>
      <c r="B103" s="131" t="s">
        <v>210</v>
      </c>
      <c r="C103" s="383">
        <f>SUM(C104:C106)</f>
        <v>515000</v>
      </c>
      <c r="D103" s="372"/>
    </row>
    <row r="104" spans="1:4" s="125" customFormat="1" ht="25.5" customHeight="1" x14ac:dyDescent="0.25">
      <c r="A104" s="384" t="s">
        <v>1578</v>
      </c>
      <c r="B104" s="138" t="s">
        <v>211</v>
      </c>
      <c r="C104" s="388">
        <v>0</v>
      </c>
      <c r="D104" s="370"/>
    </row>
    <row r="105" spans="1:4" s="125" customFormat="1" ht="25.5" customHeight="1" x14ac:dyDescent="0.25">
      <c r="A105" s="384" t="s">
        <v>1579</v>
      </c>
      <c r="B105" s="138" t="s">
        <v>212</v>
      </c>
      <c r="C105" s="388">
        <v>515000</v>
      </c>
      <c r="D105" s="370"/>
    </row>
    <row r="106" spans="1:4" s="125" customFormat="1" ht="25.5" customHeight="1" x14ac:dyDescent="0.25">
      <c r="A106" s="384" t="s">
        <v>1580</v>
      </c>
      <c r="B106" s="138" t="s">
        <v>213</v>
      </c>
      <c r="C106" s="388">
        <v>0</v>
      </c>
      <c r="D106" s="370"/>
    </row>
    <row r="107" spans="1:4" s="134" customFormat="1" ht="25.5" customHeight="1" x14ac:dyDescent="0.25">
      <c r="A107" s="382" t="s">
        <v>1419</v>
      </c>
      <c r="B107" s="131" t="s">
        <v>1554</v>
      </c>
      <c r="C107" s="383">
        <f>SUM(C108:C110)</f>
        <v>0</v>
      </c>
      <c r="D107" s="372"/>
    </row>
    <row r="108" spans="1:4" s="125" customFormat="1" ht="25.5" customHeight="1" x14ac:dyDescent="0.25">
      <c r="A108" s="384" t="s">
        <v>1420</v>
      </c>
      <c r="B108" s="138" t="s">
        <v>214</v>
      </c>
      <c r="C108" s="388">
        <v>0</v>
      </c>
      <c r="D108" s="370"/>
    </row>
    <row r="109" spans="1:4" s="125" customFormat="1" ht="25.5" customHeight="1" x14ac:dyDescent="0.25">
      <c r="A109" s="384" t="s">
        <v>1421</v>
      </c>
      <c r="B109" s="138" t="s">
        <v>215</v>
      </c>
      <c r="C109" s="388">
        <v>0</v>
      </c>
      <c r="D109" s="370"/>
    </row>
    <row r="110" spans="1:4" s="125" customFormat="1" ht="25.5" customHeight="1" x14ac:dyDescent="0.25">
      <c r="A110" s="384" t="s">
        <v>1422</v>
      </c>
      <c r="B110" s="138" t="s">
        <v>216</v>
      </c>
      <c r="C110" s="388">
        <v>0</v>
      </c>
      <c r="D110" s="370"/>
    </row>
    <row r="111" spans="1:4" s="134" customFormat="1" ht="25.5" customHeight="1" x14ac:dyDescent="0.25">
      <c r="A111" s="382" t="s">
        <v>1423</v>
      </c>
      <c r="B111" s="131" t="s">
        <v>1559</v>
      </c>
      <c r="C111" s="383">
        <f>SUM(C112:C114)</f>
        <v>0</v>
      </c>
      <c r="D111" s="372"/>
    </row>
    <row r="112" spans="1:4" s="125" customFormat="1" ht="25.5" customHeight="1" x14ac:dyDescent="0.25">
      <c r="A112" s="384" t="s">
        <v>1424</v>
      </c>
      <c r="B112" s="138" t="s">
        <v>1560</v>
      </c>
      <c r="C112" s="388">
        <v>0</v>
      </c>
      <c r="D112" s="370"/>
    </row>
    <row r="113" spans="1:4" s="125" customFormat="1" ht="38.25" customHeight="1" x14ac:dyDescent="0.25">
      <c r="A113" s="384" t="s">
        <v>1425</v>
      </c>
      <c r="B113" s="138" t="s">
        <v>1562</v>
      </c>
      <c r="C113" s="388">
        <v>0</v>
      </c>
      <c r="D113" s="370"/>
    </row>
    <row r="114" spans="1:4" s="125" customFormat="1" ht="35.25" customHeight="1" x14ac:dyDescent="0.25">
      <c r="A114" s="384" t="s">
        <v>1426</v>
      </c>
      <c r="B114" s="138" t="s">
        <v>1561</v>
      </c>
      <c r="C114" s="388">
        <v>0</v>
      </c>
      <c r="D114" s="370"/>
    </row>
    <row r="115" spans="1:4" s="134" customFormat="1" ht="25.5" customHeight="1" x14ac:dyDescent="0.25">
      <c r="A115" s="382" t="s">
        <v>1427</v>
      </c>
      <c r="B115" s="131" t="s">
        <v>217</v>
      </c>
      <c r="C115" s="383">
        <f>SUM(C116:C119)</f>
        <v>9100</v>
      </c>
      <c r="D115" s="372"/>
    </row>
    <row r="116" spans="1:4" s="125" customFormat="1" ht="25.5" customHeight="1" x14ac:dyDescent="0.25">
      <c r="A116" s="384" t="s">
        <v>1428</v>
      </c>
      <c r="B116" s="113" t="s">
        <v>218</v>
      </c>
      <c r="C116" s="388">
        <v>8000</v>
      </c>
      <c r="D116" s="370"/>
    </row>
    <row r="117" spans="1:4" s="125" customFormat="1" ht="25.5" customHeight="1" x14ac:dyDescent="0.25">
      <c r="A117" s="384" t="s">
        <v>1429</v>
      </c>
      <c r="B117" s="113" t="s">
        <v>219</v>
      </c>
      <c r="C117" s="388">
        <v>500</v>
      </c>
      <c r="D117" s="370"/>
    </row>
    <row r="118" spans="1:4" s="125" customFormat="1" ht="25.5" customHeight="1" x14ac:dyDescent="0.25">
      <c r="A118" s="384" t="s">
        <v>1430</v>
      </c>
      <c r="B118" s="113" t="s">
        <v>220</v>
      </c>
      <c r="C118" s="388">
        <v>0</v>
      </c>
      <c r="D118" s="370"/>
    </row>
    <row r="119" spans="1:4" s="125" customFormat="1" ht="25.5" customHeight="1" x14ac:dyDescent="0.25">
      <c r="A119" s="384" t="s">
        <v>1431</v>
      </c>
      <c r="B119" s="113" t="s">
        <v>221</v>
      </c>
      <c r="C119" s="388">
        <v>600</v>
      </c>
      <c r="D119" s="370"/>
    </row>
    <row r="120" spans="1:4" s="134" customFormat="1" ht="33.75" customHeight="1" x14ac:dyDescent="0.25">
      <c r="A120" s="382" t="s">
        <v>1432</v>
      </c>
      <c r="B120" s="131" t="s">
        <v>222</v>
      </c>
      <c r="C120" s="383">
        <f>SUM(C121:C126)</f>
        <v>10500</v>
      </c>
      <c r="D120" s="372"/>
    </row>
    <row r="121" spans="1:4" s="125" customFormat="1" ht="25.5" customHeight="1" x14ac:dyDescent="0.25">
      <c r="A121" s="384" t="s">
        <v>1433</v>
      </c>
      <c r="B121" s="113" t="s">
        <v>223</v>
      </c>
      <c r="C121" s="388">
        <v>10500</v>
      </c>
      <c r="D121" s="370"/>
    </row>
    <row r="122" spans="1:4" s="125" customFormat="1" ht="25.5" customHeight="1" x14ac:dyDescent="0.25">
      <c r="A122" s="384" t="s">
        <v>1434</v>
      </c>
      <c r="B122" s="113" t="s">
        <v>224</v>
      </c>
      <c r="C122" s="388">
        <v>0</v>
      </c>
      <c r="D122" s="370"/>
    </row>
    <row r="123" spans="1:4" s="125" customFormat="1" ht="25.5" customHeight="1" x14ac:dyDescent="0.25">
      <c r="A123" s="384" t="s">
        <v>1435</v>
      </c>
      <c r="B123" s="113" t="s">
        <v>225</v>
      </c>
      <c r="C123" s="388">
        <v>0</v>
      </c>
      <c r="D123" s="370"/>
    </row>
    <row r="124" spans="1:4" s="125" customFormat="1" ht="25.5" customHeight="1" x14ac:dyDescent="0.25">
      <c r="A124" s="384" t="s">
        <v>1436</v>
      </c>
      <c r="B124" s="113" t="s">
        <v>226</v>
      </c>
      <c r="C124" s="388">
        <v>0</v>
      </c>
      <c r="D124" s="370"/>
    </row>
    <row r="125" spans="1:4" s="125" customFormat="1" ht="25.5" customHeight="1" x14ac:dyDescent="0.25">
      <c r="A125" s="384" t="s">
        <v>1437</v>
      </c>
      <c r="B125" s="113" t="s">
        <v>227</v>
      </c>
      <c r="C125" s="388">
        <v>0</v>
      </c>
      <c r="D125" s="370"/>
    </row>
    <row r="126" spans="1:4" s="125" customFormat="1" ht="25.5" customHeight="1" x14ac:dyDescent="0.25">
      <c r="A126" s="384" t="s">
        <v>1563</v>
      </c>
      <c r="B126" s="113" t="s">
        <v>209</v>
      </c>
      <c r="C126" s="388">
        <v>0</v>
      </c>
      <c r="D126" s="370"/>
    </row>
    <row r="127" spans="1:4" s="134" customFormat="1" ht="25.5" customHeight="1" x14ac:dyDescent="0.25">
      <c r="A127" s="382" t="s">
        <v>1438</v>
      </c>
      <c r="B127" s="131" t="s">
        <v>1555</v>
      </c>
      <c r="C127" s="383">
        <f>SUM(C128:C135)</f>
        <v>5160000</v>
      </c>
      <c r="D127" s="372"/>
    </row>
    <row r="128" spans="1:4" s="125" customFormat="1" ht="25.5" customHeight="1" x14ac:dyDescent="0.25">
      <c r="A128" s="384" t="s">
        <v>1439</v>
      </c>
      <c r="B128" s="113" t="s">
        <v>228</v>
      </c>
      <c r="C128" s="388">
        <v>4000000</v>
      </c>
      <c r="D128" s="370"/>
    </row>
    <row r="129" spans="1:4" s="125" customFormat="1" ht="25.5" customHeight="1" x14ac:dyDescent="0.25">
      <c r="A129" s="384" t="s">
        <v>1440</v>
      </c>
      <c r="B129" s="113" t="s">
        <v>229</v>
      </c>
      <c r="C129" s="388">
        <v>0</v>
      </c>
      <c r="D129" s="370"/>
    </row>
    <row r="130" spans="1:4" s="125" customFormat="1" ht="25.5" customHeight="1" x14ac:dyDescent="0.25">
      <c r="A130" s="384" t="s">
        <v>1441</v>
      </c>
      <c r="B130" s="113" t="s">
        <v>230</v>
      </c>
      <c r="C130" s="388">
        <v>0</v>
      </c>
      <c r="D130" s="370"/>
    </row>
    <row r="131" spans="1:4" s="125" customFormat="1" ht="25.5" customHeight="1" x14ac:dyDescent="0.25">
      <c r="A131" s="384" t="s">
        <v>1442</v>
      </c>
      <c r="B131" s="113" t="s">
        <v>231</v>
      </c>
      <c r="C131" s="388"/>
      <c r="D131" s="370"/>
    </row>
    <row r="132" spans="1:4" s="125" customFormat="1" ht="25.5" customHeight="1" x14ac:dyDescent="0.25">
      <c r="A132" s="384" t="s">
        <v>1443</v>
      </c>
      <c r="B132" s="113" t="s">
        <v>232</v>
      </c>
      <c r="C132" s="388">
        <f>C128*0.2</f>
        <v>800000</v>
      </c>
      <c r="D132" s="370"/>
    </row>
    <row r="133" spans="1:4" s="125" customFormat="1" ht="25.5" customHeight="1" x14ac:dyDescent="0.25">
      <c r="A133" s="384" t="s">
        <v>1444</v>
      </c>
      <c r="B133" s="113" t="s">
        <v>233</v>
      </c>
      <c r="C133" s="388">
        <f>C128*0.03</f>
        <v>120000</v>
      </c>
      <c r="D133" s="370"/>
    </row>
    <row r="134" spans="1:4" s="125" customFormat="1" ht="25.5" customHeight="1" x14ac:dyDescent="0.25">
      <c r="A134" s="384" t="s">
        <v>1445</v>
      </c>
      <c r="B134" s="113" t="s">
        <v>234</v>
      </c>
      <c r="C134" s="388">
        <v>0</v>
      </c>
      <c r="D134" s="370"/>
    </row>
    <row r="135" spans="1:4" s="125" customFormat="1" ht="25.5" customHeight="1" x14ac:dyDescent="0.25">
      <c r="A135" s="384" t="s">
        <v>1564</v>
      </c>
      <c r="B135" s="113" t="s">
        <v>235</v>
      </c>
      <c r="C135" s="388">
        <v>240000</v>
      </c>
      <c r="D135" s="370"/>
    </row>
    <row r="136" spans="1:4" s="134" customFormat="1" ht="25.5" customHeight="1" x14ac:dyDescent="0.25">
      <c r="A136" s="382" t="s">
        <v>1446</v>
      </c>
      <c r="B136" s="131" t="s">
        <v>236</v>
      </c>
      <c r="C136" s="383">
        <f>SUM(C137:C144)</f>
        <v>33500</v>
      </c>
      <c r="D136" s="372"/>
    </row>
    <row r="137" spans="1:4" s="125" customFormat="1" ht="25.5" customHeight="1" x14ac:dyDescent="0.25">
      <c r="A137" s="384" t="s">
        <v>1447</v>
      </c>
      <c r="B137" s="113" t="s">
        <v>237</v>
      </c>
      <c r="C137" s="388">
        <v>0</v>
      </c>
      <c r="D137" s="370"/>
    </row>
    <row r="138" spans="1:4" s="125" customFormat="1" ht="25.5" customHeight="1" x14ac:dyDescent="0.25">
      <c r="A138" s="384" t="s">
        <v>1448</v>
      </c>
      <c r="B138" s="113" t="s">
        <v>238</v>
      </c>
      <c r="C138" s="388">
        <v>0</v>
      </c>
      <c r="D138" s="370"/>
    </row>
    <row r="139" spans="1:4" s="125" customFormat="1" ht="25.5" customHeight="1" x14ac:dyDescent="0.25">
      <c r="A139" s="384" t="s">
        <v>1449</v>
      </c>
      <c r="B139" s="113" t="s">
        <v>239</v>
      </c>
      <c r="C139" s="388">
        <v>0</v>
      </c>
      <c r="D139" s="370"/>
    </row>
    <row r="140" spans="1:4" s="125" customFormat="1" ht="25.5" customHeight="1" x14ac:dyDescent="0.25">
      <c r="A140" s="384" t="s">
        <v>1565</v>
      </c>
      <c r="B140" s="113" t="s">
        <v>240</v>
      </c>
      <c r="C140" s="388">
        <v>3500</v>
      </c>
      <c r="D140" s="370"/>
    </row>
    <row r="141" spans="1:4" s="125" customFormat="1" ht="25.5" customHeight="1" x14ac:dyDescent="0.25">
      <c r="A141" s="384" t="s">
        <v>1566</v>
      </c>
      <c r="B141" s="113" t="s">
        <v>241</v>
      </c>
      <c r="C141" s="388">
        <v>0</v>
      </c>
      <c r="D141" s="370"/>
    </row>
    <row r="142" spans="1:4" s="125" customFormat="1" ht="25.5" customHeight="1" x14ac:dyDescent="0.25">
      <c r="A142" s="384" t="s">
        <v>1567</v>
      </c>
      <c r="B142" s="113" t="s">
        <v>242</v>
      </c>
      <c r="C142" s="388">
        <v>30000</v>
      </c>
      <c r="D142" s="370"/>
    </row>
    <row r="143" spans="1:4" s="125" customFormat="1" ht="25.5" customHeight="1" x14ac:dyDescent="0.25">
      <c r="A143" s="384" t="s">
        <v>1568</v>
      </c>
      <c r="B143" s="113" t="s">
        <v>243</v>
      </c>
      <c r="C143" s="388">
        <v>0</v>
      </c>
      <c r="D143" s="370"/>
    </row>
    <row r="144" spans="1:4" s="125" customFormat="1" ht="25.5" customHeight="1" x14ac:dyDescent="0.25">
      <c r="A144" s="384" t="s">
        <v>1569</v>
      </c>
      <c r="B144" s="113" t="s">
        <v>244</v>
      </c>
      <c r="C144" s="388">
        <v>0</v>
      </c>
      <c r="D144" s="370"/>
    </row>
    <row r="145" spans="1:4" s="134" customFormat="1" ht="25.5" customHeight="1" x14ac:dyDescent="0.25">
      <c r="A145" s="382" t="s">
        <v>1450</v>
      </c>
      <c r="B145" s="131" t="s">
        <v>245</v>
      </c>
      <c r="C145" s="383">
        <f>SUM(C146:C148)</f>
        <v>65000</v>
      </c>
      <c r="D145" s="372"/>
    </row>
    <row r="146" spans="1:4" s="125" customFormat="1" ht="25.5" customHeight="1" x14ac:dyDescent="0.25">
      <c r="A146" s="384" t="s">
        <v>1451</v>
      </c>
      <c r="B146" s="113" t="s">
        <v>246</v>
      </c>
      <c r="C146" s="388">
        <v>25000</v>
      </c>
      <c r="D146" s="370"/>
    </row>
    <row r="147" spans="1:4" s="125" customFormat="1" ht="25.5" customHeight="1" x14ac:dyDescent="0.25">
      <c r="A147" s="384" t="s">
        <v>1581</v>
      </c>
      <c r="B147" s="113" t="s">
        <v>247</v>
      </c>
      <c r="C147" s="388">
        <v>25000</v>
      </c>
      <c r="D147" s="370"/>
    </row>
    <row r="148" spans="1:4" s="125" customFormat="1" ht="25.5" customHeight="1" x14ac:dyDescent="0.25">
      <c r="A148" s="384" t="s">
        <v>1452</v>
      </c>
      <c r="B148" s="113" t="s">
        <v>248</v>
      </c>
      <c r="C148" s="388">
        <v>15000</v>
      </c>
      <c r="D148" s="370"/>
    </row>
    <row r="149" spans="1:4" s="134" customFormat="1" ht="25.5" customHeight="1" x14ac:dyDescent="0.25">
      <c r="A149" s="382" t="s">
        <v>1453</v>
      </c>
      <c r="B149" s="131" t="s">
        <v>249</v>
      </c>
      <c r="C149" s="383">
        <f>SUM(C150:C152)</f>
        <v>715000</v>
      </c>
      <c r="D149" s="372"/>
    </row>
    <row r="150" spans="1:4" s="125" customFormat="1" ht="25.5" customHeight="1" x14ac:dyDescent="0.25">
      <c r="A150" s="384" t="s">
        <v>1454</v>
      </c>
      <c r="B150" s="113" t="s">
        <v>250</v>
      </c>
      <c r="C150" s="388">
        <v>550000</v>
      </c>
      <c r="D150" s="370"/>
    </row>
    <row r="151" spans="1:4" s="125" customFormat="1" ht="25.5" customHeight="1" x14ac:dyDescent="0.25">
      <c r="A151" s="384" t="s">
        <v>1455</v>
      </c>
      <c r="B151" s="113" t="s">
        <v>251</v>
      </c>
      <c r="C151" s="388">
        <v>165000</v>
      </c>
      <c r="D151" s="370"/>
    </row>
    <row r="152" spans="1:4" s="125" customFormat="1" ht="25.5" customHeight="1" x14ac:dyDescent="0.25">
      <c r="A152" s="384" t="s">
        <v>1456</v>
      </c>
      <c r="B152" s="113" t="s">
        <v>252</v>
      </c>
      <c r="C152" s="388">
        <v>0</v>
      </c>
      <c r="D152" s="370"/>
    </row>
    <row r="153" spans="1:4" s="122" customFormat="1" ht="25.5" customHeight="1" x14ac:dyDescent="0.25">
      <c r="A153" s="382" t="s">
        <v>1570</v>
      </c>
      <c r="B153" s="131" t="s">
        <v>253</v>
      </c>
      <c r="C153" s="383">
        <f>SUM(C154:C159)</f>
        <v>321000</v>
      </c>
      <c r="D153" s="364"/>
    </row>
    <row r="154" spans="1:4" s="125" customFormat="1" ht="25.5" customHeight="1" x14ac:dyDescent="0.25">
      <c r="A154" s="384" t="s">
        <v>1571</v>
      </c>
      <c r="B154" s="113" t="s">
        <v>254</v>
      </c>
      <c r="C154" s="388">
        <v>0</v>
      </c>
      <c r="D154" s="370"/>
    </row>
    <row r="155" spans="1:4" s="125" customFormat="1" ht="25.5" customHeight="1" x14ac:dyDescent="0.25">
      <c r="A155" s="384" t="s">
        <v>1572</v>
      </c>
      <c r="B155" s="113" t="s">
        <v>255</v>
      </c>
      <c r="C155" s="388">
        <v>32000</v>
      </c>
      <c r="D155" s="370"/>
    </row>
    <row r="156" spans="1:4" s="125" customFormat="1" ht="25.5" customHeight="1" x14ac:dyDescent="0.25">
      <c r="A156" s="384" t="s">
        <v>1573</v>
      </c>
      <c r="B156" s="113" t="s">
        <v>256</v>
      </c>
      <c r="C156" s="388">
        <v>1000</v>
      </c>
      <c r="D156" s="370"/>
    </row>
    <row r="157" spans="1:4" s="125" customFormat="1" ht="25.5" customHeight="1" x14ac:dyDescent="0.25">
      <c r="A157" s="384" t="s">
        <v>1574</v>
      </c>
      <c r="B157" s="113" t="s">
        <v>257</v>
      </c>
      <c r="C157" s="388">
        <v>0</v>
      </c>
      <c r="D157" s="370"/>
    </row>
    <row r="158" spans="1:4" s="125" customFormat="1" ht="25.5" customHeight="1" x14ac:dyDescent="0.25">
      <c r="A158" s="384" t="s">
        <v>1575</v>
      </c>
      <c r="B158" s="113" t="s">
        <v>258</v>
      </c>
      <c r="C158" s="388">
        <v>193000</v>
      </c>
      <c r="D158" s="370"/>
    </row>
    <row r="159" spans="1:4" s="125" customFormat="1" ht="25.5" customHeight="1" x14ac:dyDescent="0.25">
      <c r="A159" s="384" t="s">
        <v>1576</v>
      </c>
      <c r="B159" s="113" t="s">
        <v>259</v>
      </c>
      <c r="C159" s="388">
        <v>95000</v>
      </c>
      <c r="D159" s="370"/>
    </row>
    <row r="160" spans="1:4" s="122" customFormat="1" ht="25.5" customHeight="1" x14ac:dyDescent="0.25">
      <c r="A160" s="380">
        <v>4.4000000000000004</v>
      </c>
      <c r="B160" s="133" t="s">
        <v>260</v>
      </c>
      <c r="C160" s="381">
        <f>C161</f>
        <v>300500</v>
      </c>
      <c r="D160" s="364"/>
    </row>
    <row r="161" spans="1:4" s="122" customFormat="1" ht="25.5" customHeight="1" x14ac:dyDescent="0.25">
      <c r="A161" s="382" t="s">
        <v>1457</v>
      </c>
      <c r="B161" s="131" t="s">
        <v>261</v>
      </c>
      <c r="C161" s="383">
        <f>SUM(C162:C166)</f>
        <v>300500</v>
      </c>
      <c r="D161" s="364"/>
    </row>
    <row r="162" spans="1:4" s="125" customFormat="1" ht="25.5" customHeight="1" x14ac:dyDescent="0.25">
      <c r="A162" s="384" t="s">
        <v>1458</v>
      </c>
      <c r="B162" s="138" t="s">
        <v>262</v>
      </c>
      <c r="C162" s="388">
        <v>500</v>
      </c>
      <c r="D162" s="370"/>
    </row>
    <row r="163" spans="1:4" s="125" customFormat="1" ht="25.5" customHeight="1" x14ac:dyDescent="0.25">
      <c r="A163" s="384" t="s">
        <v>1459</v>
      </c>
      <c r="B163" s="138" t="s">
        <v>263</v>
      </c>
      <c r="C163" s="388">
        <v>0</v>
      </c>
      <c r="D163" s="370"/>
    </row>
    <row r="164" spans="1:4" s="125" customFormat="1" ht="25.5" customHeight="1" x14ac:dyDescent="0.25">
      <c r="A164" s="384" t="s">
        <v>1460</v>
      </c>
      <c r="B164" s="138" t="s">
        <v>264</v>
      </c>
      <c r="C164" s="388">
        <v>0</v>
      </c>
      <c r="D164" s="370"/>
    </row>
    <row r="165" spans="1:4" s="125" customFormat="1" ht="25.5" customHeight="1" x14ac:dyDescent="0.25">
      <c r="A165" s="384" t="s">
        <v>1461</v>
      </c>
      <c r="B165" s="138" t="s">
        <v>265</v>
      </c>
      <c r="C165" s="388">
        <v>250000</v>
      </c>
      <c r="D165" s="370"/>
    </row>
    <row r="166" spans="1:4" s="125" customFormat="1" ht="25.5" customHeight="1" x14ac:dyDescent="0.25">
      <c r="A166" s="384" t="s">
        <v>1462</v>
      </c>
      <c r="B166" s="138" t="s">
        <v>266</v>
      </c>
      <c r="C166" s="388">
        <v>50000</v>
      </c>
      <c r="D166" s="370"/>
    </row>
    <row r="167" spans="1:4" s="134" customFormat="1" ht="25.5" customHeight="1" x14ac:dyDescent="0.25">
      <c r="A167" s="380">
        <v>4.5</v>
      </c>
      <c r="B167" s="111" t="s">
        <v>267</v>
      </c>
      <c r="C167" s="381">
        <f>C168+C170+C172+C174+C178</f>
        <v>87000</v>
      </c>
      <c r="D167" s="372"/>
    </row>
    <row r="168" spans="1:4" s="134" customFormat="1" ht="25.5" customHeight="1" x14ac:dyDescent="0.25">
      <c r="A168" s="382" t="s">
        <v>1463</v>
      </c>
      <c r="B168" s="130" t="s">
        <v>144</v>
      </c>
      <c r="C168" s="383">
        <f>SUM(C169)</f>
        <v>82000</v>
      </c>
      <c r="D168" s="372"/>
    </row>
    <row r="169" spans="1:4" s="125" customFormat="1" ht="25.5" customHeight="1" x14ac:dyDescent="0.25">
      <c r="A169" s="384" t="s">
        <v>1464</v>
      </c>
      <c r="B169" s="113" t="s">
        <v>145</v>
      </c>
      <c r="C169" s="388">
        <v>82000</v>
      </c>
      <c r="D169" s="370"/>
    </row>
    <row r="170" spans="1:4" s="134" customFormat="1" ht="25.5" customHeight="1" x14ac:dyDescent="0.25">
      <c r="A170" s="382" t="s">
        <v>1465</v>
      </c>
      <c r="B170" s="131" t="s">
        <v>146</v>
      </c>
      <c r="C170" s="383">
        <f>SUM(C171)</f>
        <v>5000</v>
      </c>
      <c r="D170" s="372"/>
    </row>
    <row r="171" spans="1:4" s="125" customFormat="1" ht="25.5" customHeight="1" x14ac:dyDescent="0.25">
      <c r="A171" s="384" t="s">
        <v>1466</v>
      </c>
      <c r="B171" s="113" t="s">
        <v>147</v>
      </c>
      <c r="C171" s="388">
        <v>5000</v>
      </c>
      <c r="D171" s="370"/>
    </row>
    <row r="172" spans="1:4" s="134" customFormat="1" ht="25.5" customHeight="1" x14ac:dyDescent="0.25">
      <c r="A172" s="382" t="s">
        <v>1467</v>
      </c>
      <c r="B172" s="131" t="s">
        <v>148</v>
      </c>
      <c r="C172" s="383">
        <f>SUM(C173)</f>
        <v>0</v>
      </c>
      <c r="D172" s="372"/>
    </row>
    <row r="173" spans="1:4" s="125" customFormat="1" ht="25.5" customHeight="1" x14ac:dyDescent="0.25">
      <c r="A173" s="384" t="s">
        <v>1468</v>
      </c>
      <c r="B173" s="113" t="s">
        <v>149</v>
      </c>
      <c r="C173" s="388">
        <v>0</v>
      </c>
      <c r="D173" s="370"/>
    </row>
    <row r="174" spans="1:4" s="134" customFormat="1" ht="25.5" customHeight="1" x14ac:dyDescent="0.25">
      <c r="A174" s="382" t="s">
        <v>1469</v>
      </c>
      <c r="B174" s="131" t="s">
        <v>150</v>
      </c>
      <c r="C174" s="383">
        <f>SUM(C175:C177)</f>
        <v>0</v>
      </c>
      <c r="D174" s="372"/>
    </row>
    <row r="175" spans="1:4" s="125" customFormat="1" ht="25.5" customHeight="1" x14ac:dyDescent="0.25">
      <c r="A175" s="384" t="s">
        <v>1470</v>
      </c>
      <c r="B175" s="113" t="s">
        <v>151</v>
      </c>
      <c r="C175" s="388">
        <v>0</v>
      </c>
      <c r="D175" s="370"/>
    </row>
    <row r="176" spans="1:4" s="125" customFormat="1" ht="25.5" customHeight="1" x14ac:dyDescent="0.25">
      <c r="A176" s="384" t="s">
        <v>1471</v>
      </c>
      <c r="B176" s="113" t="s">
        <v>152</v>
      </c>
      <c r="C176" s="388">
        <v>0</v>
      </c>
      <c r="D176" s="370"/>
    </row>
    <row r="177" spans="1:4" s="125" customFormat="1" ht="25.5" customHeight="1" x14ac:dyDescent="0.25">
      <c r="A177" s="384" t="s">
        <v>1472</v>
      </c>
      <c r="B177" s="113" t="s">
        <v>153</v>
      </c>
      <c r="C177" s="388">
        <v>0</v>
      </c>
      <c r="D177" s="370"/>
    </row>
    <row r="178" spans="1:4" s="134" customFormat="1" ht="25.5" customHeight="1" x14ac:dyDescent="0.25">
      <c r="A178" s="382" t="s">
        <v>1473</v>
      </c>
      <c r="B178" s="131" t="s">
        <v>154</v>
      </c>
      <c r="C178" s="383">
        <f>SUM(C179)</f>
        <v>0</v>
      </c>
      <c r="D178" s="372"/>
    </row>
    <row r="179" spans="1:4" s="125" customFormat="1" ht="25.5" customHeight="1" x14ac:dyDescent="0.25">
      <c r="A179" s="384" t="s">
        <v>1474</v>
      </c>
      <c r="B179" s="113" t="s">
        <v>155</v>
      </c>
      <c r="C179" s="388">
        <v>0</v>
      </c>
      <c r="D179" s="370"/>
    </row>
    <row r="180" spans="1:4" s="134" customFormat="1" ht="25.5" customHeight="1" x14ac:dyDescent="0.25">
      <c r="A180" s="400">
        <v>5</v>
      </c>
      <c r="B180" s="403" t="s">
        <v>22</v>
      </c>
      <c r="C180" s="404">
        <f>C181+C203+C206</f>
        <v>124000</v>
      </c>
      <c r="D180" s="372"/>
    </row>
    <row r="181" spans="1:4" s="134" customFormat="1" ht="25.5" customHeight="1" x14ac:dyDescent="0.25">
      <c r="A181" s="380">
        <v>5.0999999999999996</v>
      </c>
      <c r="B181" s="133" t="s">
        <v>268</v>
      </c>
      <c r="C181" s="381">
        <f>C182+C188+C193</f>
        <v>124000</v>
      </c>
      <c r="D181" s="372"/>
    </row>
    <row r="182" spans="1:4" s="134" customFormat="1" ht="35.25" customHeight="1" x14ac:dyDescent="0.25">
      <c r="A182" s="382" t="s">
        <v>1475</v>
      </c>
      <c r="B182" s="131" t="s">
        <v>269</v>
      </c>
      <c r="C182" s="383">
        <f>SUM(C183:C187)</f>
        <v>0</v>
      </c>
      <c r="D182" s="372"/>
    </row>
    <row r="183" spans="1:4" s="125" customFormat="1" ht="25.5" customHeight="1" x14ac:dyDescent="0.25">
      <c r="A183" s="384" t="s">
        <v>1476</v>
      </c>
      <c r="B183" s="113" t="s">
        <v>181</v>
      </c>
      <c r="C183" s="388">
        <v>0</v>
      </c>
      <c r="D183" s="370"/>
    </row>
    <row r="184" spans="1:4" s="125" customFormat="1" ht="25.5" customHeight="1" x14ac:dyDescent="0.25">
      <c r="A184" s="384" t="s">
        <v>1477</v>
      </c>
      <c r="B184" s="113" t="s">
        <v>182</v>
      </c>
      <c r="C184" s="388">
        <v>0</v>
      </c>
      <c r="D184" s="370"/>
    </row>
    <row r="185" spans="1:4" s="125" customFormat="1" ht="25.5" customHeight="1" x14ac:dyDescent="0.25">
      <c r="A185" s="384" t="s">
        <v>1478</v>
      </c>
      <c r="B185" s="113" t="s">
        <v>183</v>
      </c>
      <c r="C185" s="388">
        <v>0</v>
      </c>
      <c r="D185" s="370"/>
    </row>
    <row r="186" spans="1:4" s="125" customFormat="1" ht="25.5" customHeight="1" x14ac:dyDescent="0.25">
      <c r="A186" s="384" t="s">
        <v>1479</v>
      </c>
      <c r="B186" s="113" t="s">
        <v>184</v>
      </c>
      <c r="C186" s="388">
        <v>0</v>
      </c>
      <c r="D186" s="370"/>
    </row>
    <row r="187" spans="1:4" s="125" customFormat="1" ht="25.5" customHeight="1" x14ac:dyDescent="0.25">
      <c r="A187" s="384" t="s">
        <v>1480</v>
      </c>
      <c r="B187" s="113" t="s">
        <v>185</v>
      </c>
      <c r="C187" s="388">
        <v>0</v>
      </c>
      <c r="D187" s="370"/>
    </row>
    <row r="188" spans="1:4" s="134" customFormat="1" ht="25.5" customHeight="1" x14ac:dyDescent="0.25">
      <c r="A188" s="382" t="s">
        <v>1481</v>
      </c>
      <c r="B188" s="131" t="s">
        <v>270</v>
      </c>
      <c r="C188" s="391">
        <f>SUM(C189:C192)</f>
        <v>0</v>
      </c>
      <c r="D188" s="372"/>
    </row>
    <row r="189" spans="1:4" s="125" customFormat="1" ht="25.5" customHeight="1" x14ac:dyDescent="0.25">
      <c r="A189" s="384" t="s">
        <v>1482</v>
      </c>
      <c r="B189" s="113" t="s">
        <v>176</v>
      </c>
      <c r="C189" s="388">
        <v>0</v>
      </c>
      <c r="D189" s="370"/>
    </row>
    <row r="190" spans="1:4" s="125" customFormat="1" ht="25.5" customHeight="1" x14ac:dyDescent="0.25">
      <c r="A190" s="384" t="s">
        <v>1483</v>
      </c>
      <c r="B190" s="113" t="s">
        <v>177</v>
      </c>
      <c r="C190" s="388">
        <v>0</v>
      </c>
      <c r="D190" s="370"/>
    </row>
    <row r="191" spans="1:4" s="125" customFormat="1" ht="25.5" customHeight="1" x14ac:dyDescent="0.25">
      <c r="A191" s="384" t="s">
        <v>1484</v>
      </c>
      <c r="B191" s="113" t="s">
        <v>178</v>
      </c>
      <c r="C191" s="388">
        <v>0</v>
      </c>
      <c r="D191" s="370"/>
    </row>
    <row r="192" spans="1:4" s="125" customFormat="1" ht="25.5" customHeight="1" x14ac:dyDescent="0.25">
      <c r="A192" s="384" t="s">
        <v>1485</v>
      </c>
      <c r="B192" s="113" t="s">
        <v>179</v>
      </c>
      <c r="C192" s="388">
        <v>0</v>
      </c>
      <c r="D192" s="370"/>
    </row>
    <row r="193" spans="1:4" s="134" customFormat="1" ht="25.5" customHeight="1" x14ac:dyDescent="0.25">
      <c r="A193" s="382" t="s">
        <v>1486</v>
      </c>
      <c r="B193" s="131" t="s">
        <v>271</v>
      </c>
      <c r="C193" s="383">
        <f>SUM(C194:C202)</f>
        <v>124000</v>
      </c>
      <c r="D193" s="372"/>
    </row>
    <row r="194" spans="1:4" s="125" customFormat="1" ht="25.5" customHeight="1" x14ac:dyDescent="0.25">
      <c r="A194" s="384" t="s">
        <v>1487</v>
      </c>
      <c r="B194" s="138" t="s">
        <v>272</v>
      </c>
      <c r="C194" s="388">
        <v>120000</v>
      </c>
      <c r="D194" s="370"/>
    </row>
    <row r="195" spans="1:4" s="125" customFormat="1" ht="25.5" customHeight="1" x14ac:dyDescent="0.25">
      <c r="A195" s="384" t="s">
        <v>1488</v>
      </c>
      <c r="B195" s="138" t="s">
        <v>273</v>
      </c>
      <c r="C195" s="388">
        <v>0</v>
      </c>
      <c r="D195" s="370"/>
    </row>
    <row r="196" spans="1:4" s="125" customFormat="1" ht="25.5" customHeight="1" x14ac:dyDescent="0.25">
      <c r="A196" s="384" t="s">
        <v>1489</v>
      </c>
      <c r="B196" s="138" t="s">
        <v>274</v>
      </c>
      <c r="C196" s="388">
        <v>0</v>
      </c>
      <c r="D196" s="370"/>
    </row>
    <row r="197" spans="1:4" s="125" customFormat="1" ht="25.5" customHeight="1" x14ac:dyDescent="0.25">
      <c r="A197" s="384" t="s">
        <v>1490</v>
      </c>
      <c r="B197" s="138" t="s">
        <v>275</v>
      </c>
      <c r="C197" s="388">
        <v>0</v>
      </c>
      <c r="D197" s="370"/>
    </row>
    <row r="198" spans="1:4" s="125" customFormat="1" ht="25.5" customHeight="1" x14ac:dyDescent="0.25">
      <c r="A198" s="384" t="s">
        <v>1491</v>
      </c>
      <c r="B198" s="138" t="s">
        <v>276</v>
      </c>
      <c r="C198" s="388">
        <v>0</v>
      </c>
      <c r="D198" s="370"/>
    </row>
    <row r="199" spans="1:4" s="125" customFormat="1" ht="25.5" customHeight="1" x14ac:dyDescent="0.25">
      <c r="A199" s="384" t="s">
        <v>1492</v>
      </c>
      <c r="B199" s="138" t="s">
        <v>277</v>
      </c>
      <c r="C199" s="388">
        <v>0</v>
      </c>
      <c r="D199" s="370"/>
    </row>
    <row r="200" spans="1:4" s="125" customFormat="1" ht="25.5" customHeight="1" x14ac:dyDescent="0.25">
      <c r="A200" s="384" t="s">
        <v>1493</v>
      </c>
      <c r="B200" s="138" t="s">
        <v>278</v>
      </c>
      <c r="C200" s="388">
        <v>0</v>
      </c>
      <c r="D200" s="370"/>
    </row>
    <row r="201" spans="1:4" s="125" customFormat="1" ht="25.5" customHeight="1" x14ac:dyDescent="0.25">
      <c r="A201" s="384" t="s">
        <v>1494</v>
      </c>
      <c r="B201" s="138" t="s">
        <v>279</v>
      </c>
      <c r="C201" s="388">
        <v>0</v>
      </c>
      <c r="D201" s="370"/>
    </row>
    <row r="202" spans="1:4" s="125" customFormat="1" ht="25.5" customHeight="1" x14ac:dyDescent="0.25">
      <c r="A202" s="384" t="s">
        <v>1582</v>
      </c>
      <c r="B202" s="138" t="s">
        <v>280</v>
      </c>
      <c r="C202" s="388">
        <v>4000</v>
      </c>
      <c r="D202" s="370"/>
    </row>
    <row r="203" spans="1:4" s="134" customFormat="1" ht="25.5" customHeight="1" x14ac:dyDescent="0.25">
      <c r="A203" s="380">
        <v>5.2</v>
      </c>
      <c r="B203" s="133" t="s">
        <v>281</v>
      </c>
      <c r="C203" s="381">
        <f>C204</f>
        <v>0</v>
      </c>
      <c r="D203" s="372"/>
    </row>
    <row r="204" spans="1:4" s="134" customFormat="1" ht="25.5" customHeight="1" x14ac:dyDescent="0.25">
      <c r="A204" s="382" t="s">
        <v>1495</v>
      </c>
      <c r="B204" s="131" t="s">
        <v>23</v>
      </c>
      <c r="C204" s="383">
        <f>SUM(C205)</f>
        <v>0</v>
      </c>
      <c r="D204" s="372"/>
    </row>
    <row r="205" spans="1:4" s="125" customFormat="1" ht="25.5" customHeight="1" x14ac:dyDescent="0.25">
      <c r="A205" s="384" t="s">
        <v>1496</v>
      </c>
      <c r="B205" s="138" t="s">
        <v>154</v>
      </c>
      <c r="C205" s="388">
        <v>0</v>
      </c>
      <c r="D205" s="370"/>
    </row>
    <row r="206" spans="1:4" s="134" customFormat="1" ht="25.5" customHeight="1" x14ac:dyDescent="0.25">
      <c r="A206" s="380">
        <v>5.3</v>
      </c>
      <c r="B206" s="133" t="s">
        <v>282</v>
      </c>
      <c r="C206" s="381">
        <f>C207</f>
        <v>0</v>
      </c>
      <c r="D206" s="372"/>
    </row>
    <row r="207" spans="1:4" s="134" customFormat="1" ht="25.5" customHeight="1" x14ac:dyDescent="0.25">
      <c r="A207" s="382" t="s">
        <v>1497</v>
      </c>
      <c r="B207" s="130" t="s">
        <v>154</v>
      </c>
      <c r="C207" s="383">
        <f>SUM(C208)</f>
        <v>0</v>
      </c>
      <c r="D207" s="372"/>
    </row>
    <row r="208" spans="1:4" s="125" customFormat="1" ht="25.5" customHeight="1" x14ac:dyDescent="0.25">
      <c r="A208" s="384" t="s">
        <v>1498</v>
      </c>
      <c r="B208" s="113" t="s">
        <v>155</v>
      </c>
      <c r="C208" s="388">
        <v>0</v>
      </c>
      <c r="D208" s="370"/>
    </row>
    <row r="209" spans="1:4" s="134" customFormat="1" ht="25.5" customHeight="1" x14ac:dyDescent="0.25">
      <c r="A209" s="400">
        <v>6</v>
      </c>
      <c r="B209" s="403" t="s">
        <v>24</v>
      </c>
      <c r="C209" s="404">
        <f>C210+C225+C226+C229</f>
        <v>155000</v>
      </c>
      <c r="D209" s="372"/>
    </row>
    <row r="210" spans="1:4" s="134" customFormat="1" ht="25.5" customHeight="1" x14ac:dyDescent="0.25">
      <c r="A210" s="380">
        <v>6.1</v>
      </c>
      <c r="B210" s="133" t="s">
        <v>283</v>
      </c>
      <c r="C210" s="381">
        <f>C211+C213+C215+C217+C219+C221+C223</f>
        <v>130000</v>
      </c>
      <c r="D210" s="372"/>
    </row>
    <row r="211" spans="1:4" s="134" customFormat="1" ht="25.5" customHeight="1" x14ac:dyDescent="0.25">
      <c r="A211" s="382" t="s">
        <v>1499</v>
      </c>
      <c r="B211" s="130" t="s">
        <v>284</v>
      </c>
      <c r="C211" s="383">
        <f>SUM(C212)</f>
        <v>0</v>
      </c>
      <c r="D211" s="372"/>
    </row>
    <row r="212" spans="1:4" s="125" customFormat="1" ht="25.5" customHeight="1" x14ac:dyDescent="0.25">
      <c r="A212" s="384" t="s">
        <v>1500</v>
      </c>
      <c r="B212" s="113" t="s">
        <v>285</v>
      </c>
      <c r="C212" s="388">
        <v>0</v>
      </c>
      <c r="D212" s="370"/>
    </row>
    <row r="213" spans="1:4" s="134" customFormat="1" ht="25.5" customHeight="1" x14ac:dyDescent="0.25">
      <c r="A213" s="382" t="s">
        <v>1501</v>
      </c>
      <c r="B213" s="131" t="s">
        <v>146</v>
      </c>
      <c r="C213" s="383">
        <f>SUM(C214)</f>
        <v>40000</v>
      </c>
      <c r="D213" s="372"/>
    </row>
    <row r="214" spans="1:4" s="125" customFormat="1" ht="25.5" customHeight="1" x14ac:dyDescent="0.25">
      <c r="A214" s="384" t="s">
        <v>1502</v>
      </c>
      <c r="B214" s="113" t="s">
        <v>147</v>
      </c>
      <c r="C214" s="388">
        <v>40000</v>
      </c>
      <c r="D214" s="370"/>
    </row>
    <row r="215" spans="1:4" s="134" customFormat="1" ht="25.5" customHeight="1" x14ac:dyDescent="0.25">
      <c r="A215" s="382" t="s">
        <v>1503</v>
      </c>
      <c r="B215" s="131" t="s">
        <v>286</v>
      </c>
      <c r="C215" s="383">
        <f>SUM(C216)</f>
        <v>0</v>
      </c>
      <c r="D215" s="372"/>
    </row>
    <row r="216" spans="1:4" s="125" customFormat="1" ht="25.5" customHeight="1" x14ac:dyDescent="0.25">
      <c r="A216" s="384" t="s">
        <v>1504</v>
      </c>
      <c r="B216" s="113" t="s">
        <v>286</v>
      </c>
      <c r="C216" s="388">
        <v>0</v>
      </c>
      <c r="D216" s="370"/>
    </row>
    <row r="217" spans="1:4" s="134" customFormat="1" ht="25.5" customHeight="1" x14ac:dyDescent="0.25">
      <c r="A217" s="382" t="s">
        <v>1505</v>
      </c>
      <c r="B217" s="131" t="s">
        <v>287</v>
      </c>
      <c r="C217" s="383">
        <f>SUM(C218)</f>
        <v>0</v>
      </c>
      <c r="D217" s="372"/>
    </row>
    <row r="218" spans="1:4" s="125" customFormat="1" ht="25.5" customHeight="1" x14ac:dyDescent="0.25">
      <c r="A218" s="384" t="s">
        <v>1506</v>
      </c>
      <c r="B218" s="113" t="s">
        <v>287</v>
      </c>
      <c r="C218" s="388">
        <v>0</v>
      </c>
      <c r="D218" s="370"/>
    </row>
    <row r="219" spans="1:4" s="134" customFormat="1" ht="25.5" customHeight="1" x14ac:dyDescent="0.25">
      <c r="A219" s="382" t="s">
        <v>1507</v>
      </c>
      <c r="B219" s="131" t="s">
        <v>288</v>
      </c>
      <c r="C219" s="383">
        <f>SUM(C220)</f>
        <v>0</v>
      </c>
      <c r="D219" s="372"/>
    </row>
    <row r="220" spans="1:4" s="125" customFormat="1" ht="25.5" customHeight="1" x14ac:dyDescent="0.25">
      <c r="A220" s="384" t="s">
        <v>1508</v>
      </c>
      <c r="B220" s="113" t="s">
        <v>289</v>
      </c>
      <c r="C220" s="388">
        <v>0</v>
      </c>
      <c r="D220" s="370"/>
    </row>
    <row r="221" spans="1:4" s="134" customFormat="1" ht="34.5" customHeight="1" x14ac:dyDescent="0.25">
      <c r="A221" s="382" t="s">
        <v>1509</v>
      </c>
      <c r="B221" s="131" t="s">
        <v>290</v>
      </c>
      <c r="C221" s="383">
        <f>SUM(C222)</f>
        <v>90000</v>
      </c>
      <c r="D221" s="372"/>
    </row>
    <row r="222" spans="1:4" s="125" customFormat="1" ht="25.5" customHeight="1" x14ac:dyDescent="0.25">
      <c r="A222" s="384" t="s">
        <v>1510</v>
      </c>
      <c r="B222" s="113" t="s">
        <v>290</v>
      </c>
      <c r="C222" s="388">
        <v>90000</v>
      </c>
      <c r="D222" s="370"/>
    </row>
    <row r="223" spans="1:4" s="134" customFormat="1" ht="25.5" customHeight="1" x14ac:dyDescent="0.25">
      <c r="A223" s="382" t="s">
        <v>1511</v>
      </c>
      <c r="B223" s="131" t="s">
        <v>291</v>
      </c>
      <c r="C223" s="383">
        <f>C224</f>
        <v>0</v>
      </c>
      <c r="D223" s="372"/>
    </row>
    <row r="224" spans="1:4" s="125" customFormat="1" ht="25.5" customHeight="1" x14ac:dyDescent="0.25">
      <c r="A224" s="384" t="s">
        <v>1512</v>
      </c>
      <c r="B224" s="113" t="s">
        <v>291</v>
      </c>
      <c r="C224" s="388">
        <v>0</v>
      </c>
      <c r="D224" s="370"/>
    </row>
    <row r="225" spans="1:4" s="134" customFormat="1" ht="25.5" customHeight="1" x14ac:dyDescent="0.25">
      <c r="A225" s="380">
        <v>6.2</v>
      </c>
      <c r="B225" s="133" t="s">
        <v>292</v>
      </c>
      <c r="C225" s="381">
        <v>0</v>
      </c>
      <c r="D225" s="372"/>
    </row>
    <row r="226" spans="1:4" s="134" customFormat="1" ht="25.5" customHeight="1" x14ac:dyDescent="0.25">
      <c r="A226" s="380">
        <v>6.3</v>
      </c>
      <c r="B226" s="133" t="s">
        <v>293</v>
      </c>
      <c r="C226" s="381">
        <f>C227</f>
        <v>25000</v>
      </c>
      <c r="D226" s="372"/>
    </row>
    <row r="227" spans="1:4" s="134" customFormat="1" ht="25.5" customHeight="1" x14ac:dyDescent="0.25">
      <c r="A227" s="382" t="s">
        <v>1513</v>
      </c>
      <c r="B227" s="131" t="s">
        <v>25</v>
      </c>
      <c r="C227" s="383">
        <f>C228</f>
        <v>25000</v>
      </c>
      <c r="D227" s="372"/>
    </row>
    <row r="228" spans="1:4" s="125" customFormat="1" ht="25.5" customHeight="1" x14ac:dyDescent="0.25">
      <c r="A228" s="384" t="s">
        <v>1514</v>
      </c>
      <c r="B228" s="113" t="s">
        <v>294</v>
      </c>
      <c r="C228" s="388">
        <v>25000</v>
      </c>
      <c r="D228" s="370"/>
    </row>
    <row r="229" spans="1:4" s="134" customFormat="1" ht="25.5" customHeight="1" x14ac:dyDescent="0.25">
      <c r="A229" s="380">
        <v>6.4</v>
      </c>
      <c r="B229" s="139" t="s">
        <v>295</v>
      </c>
      <c r="C229" s="392">
        <f>C230</f>
        <v>0</v>
      </c>
      <c r="D229" s="372"/>
    </row>
    <row r="230" spans="1:4" s="134" customFormat="1" ht="25.5" customHeight="1" x14ac:dyDescent="0.25">
      <c r="A230" s="382" t="s">
        <v>1515</v>
      </c>
      <c r="B230" s="131" t="s">
        <v>154</v>
      </c>
      <c r="C230" s="383">
        <f>SUM(C231)</f>
        <v>0</v>
      </c>
      <c r="D230" s="372"/>
    </row>
    <row r="231" spans="1:4" s="125" customFormat="1" ht="25.5" customHeight="1" x14ac:dyDescent="0.25">
      <c r="A231" s="384" t="s">
        <v>1516</v>
      </c>
      <c r="B231" s="113" t="s">
        <v>155</v>
      </c>
      <c r="C231" s="388">
        <v>0</v>
      </c>
      <c r="D231" s="370"/>
    </row>
    <row r="232" spans="1:4" s="140" customFormat="1" ht="25.5" customHeight="1" x14ac:dyDescent="0.25">
      <c r="A232" s="400">
        <v>7</v>
      </c>
      <c r="B232" s="403" t="s">
        <v>296</v>
      </c>
      <c r="C232" s="404">
        <f>C233+C234+C236+C238+C240</f>
        <v>0</v>
      </c>
      <c r="D232" s="375"/>
    </row>
    <row r="233" spans="1:4" s="140" customFormat="1" ht="36.75" customHeight="1" x14ac:dyDescent="0.25">
      <c r="A233" s="382">
        <v>7.1</v>
      </c>
      <c r="B233" s="141" t="s">
        <v>297</v>
      </c>
      <c r="C233" s="383">
        <v>0</v>
      </c>
      <c r="D233" s="375"/>
    </row>
    <row r="234" spans="1:4" s="140" customFormat="1" ht="36.75" customHeight="1" x14ac:dyDescent="0.25">
      <c r="A234" s="382">
        <v>7.2</v>
      </c>
      <c r="B234" s="141" t="s">
        <v>298</v>
      </c>
      <c r="C234" s="383">
        <f>SUM(C235)</f>
        <v>0</v>
      </c>
      <c r="D234" s="375"/>
    </row>
    <row r="235" spans="1:4" s="125" customFormat="1" ht="29.25" customHeight="1" x14ac:dyDescent="0.25">
      <c r="A235" s="384" t="s">
        <v>1647</v>
      </c>
      <c r="B235" s="113" t="s">
        <v>299</v>
      </c>
      <c r="C235" s="388">
        <v>0</v>
      </c>
      <c r="D235" s="370"/>
    </row>
    <row r="236" spans="1:4" s="140" customFormat="1" ht="36.75" customHeight="1" x14ac:dyDescent="0.25">
      <c r="A236" s="382">
        <v>7.3</v>
      </c>
      <c r="B236" s="141" t="s">
        <v>300</v>
      </c>
      <c r="C236" s="383">
        <f>SUM(C237)</f>
        <v>0</v>
      </c>
      <c r="D236" s="375"/>
    </row>
    <row r="237" spans="1:4" s="125" customFormat="1" ht="25.5" customHeight="1" x14ac:dyDescent="0.25">
      <c r="A237" s="384" t="s">
        <v>1517</v>
      </c>
      <c r="B237" s="113" t="s">
        <v>1553</v>
      </c>
      <c r="C237" s="388">
        <v>0</v>
      </c>
      <c r="D237" s="370"/>
    </row>
    <row r="238" spans="1:4" s="142" customFormat="1" ht="38.25" customHeight="1" x14ac:dyDescent="0.25">
      <c r="A238" s="382">
        <v>7.4</v>
      </c>
      <c r="B238" s="141" t="s">
        <v>301</v>
      </c>
      <c r="C238" s="383">
        <f>SUM(C239)</f>
        <v>0</v>
      </c>
      <c r="D238" s="376"/>
    </row>
    <row r="239" spans="1:4" s="125" customFormat="1" ht="25.5" customHeight="1" x14ac:dyDescent="0.25">
      <c r="A239" s="384" t="s">
        <v>1583</v>
      </c>
      <c r="B239" s="113" t="s">
        <v>302</v>
      </c>
      <c r="C239" s="388">
        <v>0</v>
      </c>
      <c r="D239" s="370"/>
    </row>
    <row r="240" spans="1:4" s="134" customFormat="1" ht="65.25" customHeight="1" x14ac:dyDescent="0.25">
      <c r="A240" s="382">
        <v>7.9</v>
      </c>
      <c r="B240" s="141" t="s">
        <v>303</v>
      </c>
      <c r="C240" s="383">
        <f>SUM(C241:C242)</f>
        <v>0</v>
      </c>
      <c r="D240" s="372"/>
    </row>
    <row r="241" spans="1:4" s="125" customFormat="1" ht="39" customHeight="1" x14ac:dyDescent="0.25">
      <c r="A241" s="384" t="s">
        <v>1518</v>
      </c>
      <c r="B241" s="143" t="s">
        <v>304</v>
      </c>
      <c r="C241" s="388">
        <v>0</v>
      </c>
      <c r="D241" s="370"/>
    </row>
    <row r="242" spans="1:4" s="125" customFormat="1" ht="39" customHeight="1" x14ac:dyDescent="0.25">
      <c r="A242" s="384" t="s">
        <v>1519</v>
      </c>
      <c r="B242" s="143" t="s">
        <v>305</v>
      </c>
      <c r="C242" s="388">
        <v>0</v>
      </c>
      <c r="D242" s="370"/>
    </row>
    <row r="243" spans="1:4" s="134" customFormat="1" ht="25.5" customHeight="1" x14ac:dyDescent="0.25">
      <c r="A243" s="400">
        <v>8</v>
      </c>
      <c r="B243" s="403" t="s">
        <v>27</v>
      </c>
      <c r="C243" s="404">
        <f>C244+C248+C254</f>
        <v>38346350</v>
      </c>
      <c r="D243" s="372"/>
    </row>
    <row r="244" spans="1:4" s="134" customFormat="1" ht="25.5" customHeight="1" x14ac:dyDescent="0.25">
      <c r="A244" s="380">
        <v>8.1</v>
      </c>
      <c r="B244" s="133" t="s">
        <v>306</v>
      </c>
      <c r="C244" s="381">
        <f>C245</f>
        <v>25600000</v>
      </c>
      <c r="D244" s="372"/>
    </row>
    <row r="245" spans="1:4" s="134" customFormat="1" ht="25.5" customHeight="1" x14ac:dyDescent="0.25">
      <c r="A245" s="382" t="s">
        <v>1520</v>
      </c>
      <c r="B245" s="144" t="s">
        <v>28</v>
      </c>
      <c r="C245" s="383">
        <f>SUM(C246:C247)</f>
        <v>25600000</v>
      </c>
      <c r="D245" s="372"/>
    </row>
    <row r="246" spans="1:4" s="125" customFormat="1" ht="25.5" customHeight="1" x14ac:dyDescent="0.25">
      <c r="A246" s="384" t="s">
        <v>1521</v>
      </c>
      <c r="B246" s="138" t="s">
        <v>307</v>
      </c>
      <c r="C246" s="388">
        <v>25000000</v>
      </c>
      <c r="D246" s="370"/>
    </row>
    <row r="247" spans="1:4" s="125" customFormat="1" ht="25.5" customHeight="1" x14ac:dyDescent="0.25">
      <c r="A247" s="384" t="s">
        <v>1522</v>
      </c>
      <c r="B247" s="138" t="s">
        <v>308</v>
      </c>
      <c r="C247" s="388">
        <v>600000</v>
      </c>
      <c r="D247" s="370"/>
    </row>
    <row r="248" spans="1:4" s="134" customFormat="1" ht="25.5" customHeight="1" x14ac:dyDescent="0.25">
      <c r="A248" s="380">
        <v>8.1999999999999993</v>
      </c>
      <c r="B248" s="133" t="s">
        <v>309</v>
      </c>
      <c r="C248" s="381">
        <f>C249</f>
        <v>12056350</v>
      </c>
      <c r="D248" s="372"/>
    </row>
    <row r="249" spans="1:4" s="134" customFormat="1" ht="25.5" customHeight="1" x14ac:dyDescent="0.25">
      <c r="A249" s="382" t="s">
        <v>1523</v>
      </c>
      <c r="B249" s="131" t="s">
        <v>310</v>
      </c>
      <c r="C249" s="383">
        <f>SUM(C250:C253)</f>
        <v>12056350</v>
      </c>
      <c r="D249" s="372"/>
    </row>
    <row r="250" spans="1:4" s="125" customFormat="1" ht="25.5" customHeight="1" x14ac:dyDescent="0.25">
      <c r="A250" s="384" t="s">
        <v>1524</v>
      </c>
      <c r="B250" s="138" t="s">
        <v>311</v>
      </c>
      <c r="C250" s="388">
        <v>1933213</v>
      </c>
      <c r="D250" s="370"/>
    </row>
    <row r="251" spans="1:4" s="125" customFormat="1" ht="25.5" customHeight="1" x14ac:dyDescent="0.25">
      <c r="A251" s="384" t="s">
        <v>1525</v>
      </c>
      <c r="B251" s="138" t="s">
        <v>312</v>
      </c>
      <c r="C251" s="388">
        <v>0</v>
      </c>
      <c r="D251" s="370"/>
    </row>
    <row r="252" spans="1:4" s="125" customFormat="1" ht="25.5" customHeight="1" x14ac:dyDescent="0.25">
      <c r="A252" s="384" t="s">
        <v>1526</v>
      </c>
      <c r="B252" s="138" t="s">
        <v>313</v>
      </c>
      <c r="C252" s="388">
        <v>10123137</v>
      </c>
      <c r="D252" s="370"/>
    </row>
    <row r="253" spans="1:4" s="125" customFormat="1" ht="25.5" customHeight="1" x14ac:dyDescent="0.25">
      <c r="A253" s="384" t="s">
        <v>1527</v>
      </c>
      <c r="B253" s="138" t="s">
        <v>314</v>
      </c>
      <c r="C253" s="388">
        <v>0</v>
      </c>
      <c r="D253" s="370"/>
    </row>
    <row r="254" spans="1:4" s="134" customFormat="1" ht="25.5" customHeight="1" x14ac:dyDescent="0.25">
      <c r="A254" s="380">
        <v>8.3000000000000007</v>
      </c>
      <c r="B254" s="133" t="s">
        <v>315</v>
      </c>
      <c r="C254" s="381">
        <f>C255</f>
        <v>690000</v>
      </c>
      <c r="D254" s="372"/>
    </row>
    <row r="255" spans="1:4" s="134" customFormat="1" ht="25.5" customHeight="1" x14ac:dyDescent="0.25">
      <c r="A255" s="382" t="s">
        <v>1528</v>
      </c>
      <c r="B255" s="144" t="s">
        <v>30</v>
      </c>
      <c r="C255" s="383">
        <f>SUM(C256:C258)</f>
        <v>690000</v>
      </c>
      <c r="D255" s="372"/>
    </row>
    <row r="256" spans="1:4" s="125" customFormat="1" ht="25.5" customHeight="1" x14ac:dyDescent="0.25">
      <c r="A256" s="384" t="s">
        <v>1529</v>
      </c>
      <c r="B256" s="138" t="s">
        <v>316</v>
      </c>
      <c r="C256" s="388">
        <v>0</v>
      </c>
      <c r="D256" s="370"/>
    </row>
    <row r="257" spans="1:4" s="125" customFormat="1" ht="25.5" customHeight="1" x14ac:dyDescent="0.25">
      <c r="A257" s="384" t="s">
        <v>1530</v>
      </c>
      <c r="B257" s="138" t="s">
        <v>317</v>
      </c>
      <c r="C257" s="388">
        <v>690000</v>
      </c>
      <c r="D257" s="370"/>
    </row>
    <row r="258" spans="1:4" s="125" customFormat="1" ht="25.5" customHeight="1" x14ac:dyDescent="0.25">
      <c r="A258" s="384" t="s">
        <v>1531</v>
      </c>
      <c r="B258" s="138" t="s">
        <v>1332</v>
      </c>
      <c r="C258" s="388">
        <v>0</v>
      </c>
      <c r="D258" s="370"/>
    </row>
    <row r="259" spans="1:4" s="142" customFormat="1" ht="25.5" customHeight="1" x14ac:dyDescent="0.25">
      <c r="A259" s="400">
        <v>9</v>
      </c>
      <c r="B259" s="409" t="s">
        <v>318</v>
      </c>
      <c r="C259" s="404">
        <f>C260+C263+C264+C269+C273+C274</f>
        <v>45000</v>
      </c>
      <c r="D259" s="376"/>
    </row>
    <row r="260" spans="1:4" s="142" customFormat="1" ht="33.75" customHeight="1" x14ac:dyDescent="0.25">
      <c r="A260" s="380">
        <v>9.1</v>
      </c>
      <c r="B260" s="133" t="s">
        <v>319</v>
      </c>
      <c r="C260" s="381">
        <f>C261</f>
        <v>0</v>
      </c>
      <c r="D260" s="376"/>
    </row>
    <row r="261" spans="1:4" s="134" customFormat="1" ht="25.5" customHeight="1" x14ac:dyDescent="0.25">
      <c r="A261" s="382" t="s">
        <v>1532</v>
      </c>
      <c r="B261" s="144" t="s">
        <v>320</v>
      </c>
      <c r="C261" s="383">
        <f>SUM(C262)</f>
        <v>0</v>
      </c>
      <c r="D261" s="372"/>
    </row>
    <row r="262" spans="1:4" s="125" customFormat="1" ht="25.5" customHeight="1" x14ac:dyDescent="0.25">
      <c r="A262" s="384" t="s">
        <v>1533</v>
      </c>
      <c r="B262" s="138" t="s">
        <v>320</v>
      </c>
      <c r="C262" s="388">
        <v>0</v>
      </c>
      <c r="D262" s="370"/>
    </row>
    <row r="263" spans="1:4" s="142" customFormat="1" ht="25.5" customHeight="1" x14ac:dyDescent="0.25">
      <c r="A263" s="380">
        <v>9.1999999999999993</v>
      </c>
      <c r="B263" s="133" t="s">
        <v>321</v>
      </c>
      <c r="C263" s="381">
        <v>0</v>
      </c>
      <c r="D263" s="376"/>
    </row>
    <row r="264" spans="1:4" s="142" customFormat="1" ht="25.5" customHeight="1" x14ac:dyDescent="0.25">
      <c r="A264" s="380">
        <v>9.3000000000000007</v>
      </c>
      <c r="B264" s="133" t="s">
        <v>322</v>
      </c>
      <c r="C264" s="381">
        <f>C265+C267</f>
        <v>0</v>
      </c>
      <c r="D264" s="376"/>
    </row>
    <row r="265" spans="1:4" s="134" customFormat="1" ht="25.5" customHeight="1" x14ac:dyDescent="0.25">
      <c r="A265" s="382" t="s">
        <v>1534</v>
      </c>
      <c r="B265" s="144" t="s">
        <v>323</v>
      </c>
      <c r="C265" s="383">
        <f>SUM(C266)</f>
        <v>0</v>
      </c>
      <c r="D265" s="372"/>
    </row>
    <row r="266" spans="1:4" s="125" customFormat="1" ht="25.5" customHeight="1" x14ac:dyDescent="0.25">
      <c r="A266" s="384" t="s">
        <v>1535</v>
      </c>
      <c r="B266" s="138" t="s">
        <v>323</v>
      </c>
      <c r="C266" s="388">
        <v>0</v>
      </c>
      <c r="D266" s="370"/>
    </row>
    <row r="267" spans="1:4" s="134" customFormat="1" ht="25.5" customHeight="1" x14ac:dyDescent="0.25">
      <c r="A267" s="382" t="s">
        <v>1536</v>
      </c>
      <c r="B267" s="144" t="s">
        <v>324</v>
      </c>
      <c r="C267" s="390">
        <f>SUM(C268)</f>
        <v>0</v>
      </c>
      <c r="D267" s="372"/>
    </row>
    <row r="268" spans="1:4" s="125" customFormat="1" ht="25.5" customHeight="1" x14ac:dyDescent="0.25">
      <c r="A268" s="384" t="s">
        <v>1537</v>
      </c>
      <c r="B268" s="138" t="s">
        <v>324</v>
      </c>
      <c r="C268" s="388">
        <v>0</v>
      </c>
      <c r="D268" s="370"/>
    </row>
    <row r="269" spans="1:4" s="142" customFormat="1" ht="25.5" customHeight="1" x14ac:dyDescent="0.25">
      <c r="A269" s="380">
        <v>9.4</v>
      </c>
      <c r="B269" s="133" t="s">
        <v>325</v>
      </c>
      <c r="C269" s="381">
        <f>C270</f>
        <v>45000</v>
      </c>
      <c r="D269" s="376"/>
    </row>
    <row r="270" spans="1:4" s="134" customFormat="1" ht="25.5" customHeight="1" x14ac:dyDescent="0.25">
      <c r="A270" s="382" t="s">
        <v>1538</v>
      </c>
      <c r="B270" s="131" t="s">
        <v>82</v>
      </c>
      <c r="C270" s="383">
        <f>SUM(C271:C272)</f>
        <v>45000</v>
      </c>
      <c r="D270" s="372"/>
    </row>
    <row r="271" spans="1:4" s="125" customFormat="1" ht="25.5" customHeight="1" x14ac:dyDescent="0.25">
      <c r="A271" s="384" t="s">
        <v>1539</v>
      </c>
      <c r="B271" s="138" t="s">
        <v>326</v>
      </c>
      <c r="C271" s="388">
        <v>45000</v>
      </c>
      <c r="D271" s="370"/>
    </row>
    <row r="272" spans="1:4" s="125" customFormat="1" ht="25.5" customHeight="1" x14ac:dyDescent="0.25">
      <c r="A272" s="384" t="s">
        <v>1540</v>
      </c>
      <c r="B272" s="138" t="s">
        <v>327</v>
      </c>
      <c r="C272" s="388">
        <v>0</v>
      </c>
      <c r="D272" s="370"/>
    </row>
    <row r="273" spans="1:4" s="142" customFormat="1" ht="25.5" customHeight="1" x14ac:dyDescent="0.25">
      <c r="A273" s="380">
        <v>9.5</v>
      </c>
      <c r="B273" s="133" t="s">
        <v>328</v>
      </c>
      <c r="C273" s="381">
        <v>0</v>
      </c>
      <c r="D273" s="376"/>
    </row>
    <row r="274" spans="1:4" s="142" customFormat="1" ht="38.25" customHeight="1" x14ac:dyDescent="0.25">
      <c r="A274" s="380">
        <v>9.6</v>
      </c>
      <c r="B274" s="133" t="s">
        <v>329</v>
      </c>
      <c r="C274" s="381">
        <f>C275</f>
        <v>0</v>
      </c>
      <c r="D274" s="376"/>
    </row>
    <row r="275" spans="1:4" s="142" customFormat="1" ht="25.5" customHeight="1" x14ac:dyDescent="0.25">
      <c r="A275" s="382" t="s">
        <v>1541</v>
      </c>
      <c r="B275" s="144" t="s">
        <v>330</v>
      </c>
      <c r="C275" s="393">
        <f>SUM(C276:C278)</f>
        <v>0</v>
      </c>
      <c r="D275" s="376"/>
    </row>
    <row r="276" spans="1:4" s="145" customFormat="1" ht="25.5" customHeight="1" x14ac:dyDescent="0.25">
      <c r="A276" s="384" t="s">
        <v>1542</v>
      </c>
      <c r="B276" s="138" t="s">
        <v>331</v>
      </c>
      <c r="C276" s="388">
        <v>0</v>
      </c>
      <c r="D276" s="377"/>
    </row>
    <row r="277" spans="1:4" s="145" customFormat="1" ht="25.5" customHeight="1" x14ac:dyDescent="0.25">
      <c r="A277" s="384" t="s">
        <v>1543</v>
      </c>
      <c r="B277" s="138" t="s">
        <v>332</v>
      </c>
      <c r="C277" s="388">
        <v>0</v>
      </c>
      <c r="D277" s="377"/>
    </row>
    <row r="278" spans="1:4" s="145" customFormat="1" ht="25.5" customHeight="1" x14ac:dyDescent="0.25">
      <c r="A278" s="384" t="s">
        <v>1544</v>
      </c>
      <c r="B278" s="138" t="s">
        <v>179</v>
      </c>
      <c r="C278" s="388">
        <v>0</v>
      </c>
      <c r="D278" s="377"/>
    </row>
    <row r="279" spans="1:4" s="142" customFormat="1" ht="25.5" customHeight="1" x14ac:dyDescent="0.25">
      <c r="A279" s="400">
        <v>10</v>
      </c>
      <c r="B279" s="403" t="s">
        <v>333</v>
      </c>
      <c r="C279" s="404">
        <f>C280+C283+C285</f>
        <v>10000</v>
      </c>
      <c r="D279" s="376"/>
    </row>
    <row r="280" spans="1:4" s="142" customFormat="1" ht="25.5" customHeight="1" x14ac:dyDescent="0.25">
      <c r="A280" s="382">
        <v>10.1</v>
      </c>
      <c r="B280" s="131" t="s">
        <v>334</v>
      </c>
      <c r="C280" s="383">
        <f>SUM(C281:C282)</f>
        <v>10000</v>
      </c>
      <c r="D280" s="376"/>
    </row>
    <row r="281" spans="1:4" s="146" customFormat="1" ht="25.5" customHeight="1" x14ac:dyDescent="0.25">
      <c r="A281" s="384" t="s">
        <v>1545</v>
      </c>
      <c r="B281" s="138" t="s">
        <v>334</v>
      </c>
      <c r="C281" s="388">
        <v>10000</v>
      </c>
      <c r="D281" s="378"/>
    </row>
    <row r="282" spans="1:4" s="146" customFormat="1" ht="25.5" customHeight="1" x14ac:dyDescent="0.25">
      <c r="A282" s="384" t="s">
        <v>1546</v>
      </c>
      <c r="B282" s="138" t="s">
        <v>335</v>
      </c>
      <c r="C282" s="388">
        <v>0</v>
      </c>
      <c r="D282" s="378"/>
    </row>
    <row r="283" spans="1:4" s="142" customFormat="1" ht="25.5" customHeight="1" x14ac:dyDescent="0.25">
      <c r="A283" s="382">
        <v>10.199999999999999</v>
      </c>
      <c r="B283" s="131" t="s">
        <v>336</v>
      </c>
      <c r="C283" s="383">
        <f>SUM(C284)</f>
        <v>0</v>
      </c>
      <c r="D283" s="376"/>
    </row>
    <row r="284" spans="1:4" s="146" customFormat="1" ht="25.5" customHeight="1" x14ac:dyDescent="0.25">
      <c r="A284" s="384" t="s">
        <v>1547</v>
      </c>
      <c r="B284" s="138" t="s">
        <v>336</v>
      </c>
      <c r="C284" s="388">
        <v>0</v>
      </c>
      <c r="D284" s="378"/>
    </row>
    <row r="285" spans="1:4" s="142" customFormat="1" ht="25.5" customHeight="1" x14ac:dyDescent="0.25">
      <c r="A285" s="382">
        <v>10.3</v>
      </c>
      <c r="B285" s="131" t="s">
        <v>337</v>
      </c>
      <c r="C285" s="383">
        <f>SUM(C286)</f>
        <v>0</v>
      </c>
      <c r="D285" s="376"/>
    </row>
    <row r="286" spans="1:4" s="146" customFormat="1" ht="25.5" customHeight="1" x14ac:dyDescent="0.25">
      <c r="A286" s="384" t="s">
        <v>1548</v>
      </c>
      <c r="B286" s="138" t="s">
        <v>337</v>
      </c>
      <c r="C286" s="388">
        <v>0</v>
      </c>
      <c r="D286" s="378"/>
    </row>
    <row r="287" spans="1:4" s="142" customFormat="1" ht="25.5" customHeight="1" x14ac:dyDescent="0.25">
      <c r="A287" s="400">
        <v>11</v>
      </c>
      <c r="B287" s="403" t="s">
        <v>32</v>
      </c>
      <c r="C287" s="404">
        <f>C288</f>
        <v>0</v>
      </c>
      <c r="D287" s="376"/>
    </row>
    <row r="288" spans="1:4" s="142" customFormat="1" ht="25.5" customHeight="1" x14ac:dyDescent="0.25">
      <c r="A288" s="380">
        <v>11.1</v>
      </c>
      <c r="B288" s="133" t="s">
        <v>338</v>
      </c>
      <c r="C288" s="381">
        <f>C289</f>
        <v>0</v>
      </c>
      <c r="D288" s="376"/>
    </row>
    <row r="289" spans="1:4" s="134" customFormat="1" ht="25.5" customHeight="1" x14ac:dyDescent="0.25">
      <c r="A289" s="382" t="s">
        <v>1549</v>
      </c>
      <c r="B289" s="131" t="s">
        <v>339</v>
      </c>
      <c r="C289" s="383">
        <f>SUM(C290:C292)</f>
        <v>0</v>
      </c>
      <c r="D289" s="372"/>
    </row>
    <row r="290" spans="1:4" s="125" customFormat="1" ht="25.5" customHeight="1" x14ac:dyDescent="0.25">
      <c r="A290" s="384" t="s">
        <v>1550</v>
      </c>
      <c r="B290" s="138" t="s">
        <v>340</v>
      </c>
      <c r="C290" s="388">
        <v>0</v>
      </c>
      <c r="D290" s="370"/>
    </row>
    <row r="291" spans="1:4" s="125" customFormat="1" ht="25.5" customHeight="1" x14ac:dyDescent="0.25">
      <c r="A291" s="384" t="s">
        <v>1551</v>
      </c>
      <c r="B291" s="138" t="s">
        <v>341</v>
      </c>
      <c r="C291" s="388">
        <v>0</v>
      </c>
      <c r="D291" s="370"/>
    </row>
    <row r="292" spans="1:4" s="125" customFormat="1" ht="25.5" customHeight="1" x14ac:dyDescent="0.25">
      <c r="A292" s="384" t="s">
        <v>1552</v>
      </c>
      <c r="B292" s="138" t="s">
        <v>342</v>
      </c>
      <c r="C292" s="388">
        <v>0</v>
      </c>
      <c r="D292" s="370"/>
    </row>
    <row r="293" spans="1:4" s="142" customFormat="1" ht="25.5" customHeight="1" x14ac:dyDescent="0.25">
      <c r="A293" s="400">
        <v>12</v>
      </c>
      <c r="B293" s="403" t="s">
        <v>343</v>
      </c>
      <c r="C293" s="404">
        <v>0</v>
      </c>
      <c r="D293" s="376"/>
    </row>
    <row r="294" spans="1:4" s="415" customFormat="1" ht="3.75" customHeight="1" x14ac:dyDescent="0.25">
      <c r="A294" s="411"/>
      <c r="B294" s="412"/>
      <c r="C294" s="413"/>
      <c r="D294" s="414"/>
    </row>
    <row r="295" spans="1:4" s="147" customFormat="1" ht="26.25" customHeight="1" x14ac:dyDescent="0.25">
      <c r="A295" s="760" t="s">
        <v>344</v>
      </c>
      <c r="B295" s="761"/>
      <c r="C295" s="410">
        <f>C6+C48+C54+C58+C180+C209+C232+C243+C259+C279+C287+C293</f>
        <v>60721514</v>
      </c>
      <c r="D295" s="379"/>
    </row>
    <row r="296" spans="1:4" s="119" customFormat="1" ht="36.75" hidden="1" customHeight="1" x14ac:dyDescent="0.25">
      <c r="A296" s="116"/>
      <c r="B296" s="117"/>
      <c r="C296" s="118"/>
    </row>
    <row r="297" spans="1:4" ht="36.75" hidden="1" customHeight="1" x14ac:dyDescent="0.25"/>
    <row r="298" spans="1:4" ht="36.75" hidden="1" customHeight="1" x14ac:dyDescent="0.25"/>
    <row r="299" spans="1:4" ht="36.75" hidden="1" customHeight="1" x14ac:dyDescent="0.25"/>
    <row r="300" spans="1:4" ht="36.75" hidden="1" customHeight="1" x14ac:dyDescent="0.25"/>
    <row r="301" spans="1:4" ht="36.75" hidden="1" customHeight="1" x14ac:dyDescent="0.25"/>
    <row r="302" spans="1:4" ht="36.75" hidden="1" customHeight="1" x14ac:dyDescent="0.25"/>
    <row r="303" spans="1:4" ht="36.75" hidden="1" customHeight="1" x14ac:dyDescent="0.25"/>
    <row r="304" spans="1:4" ht="36.75" hidden="1" customHeight="1" x14ac:dyDescent="0.25"/>
    <row r="305" ht="36.75" hidden="1" customHeight="1" x14ac:dyDescent="0.25"/>
    <row r="306" ht="36.75" hidden="1" customHeight="1" x14ac:dyDescent="0.25"/>
    <row r="307" ht="36.75" hidden="1" customHeight="1" x14ac:dyDescent="0.25"/>
    <row r="308" ht="36.75" hidden="1" customHeight="1" x14ac:dyDescent="0.25"/>
    <row r="309" ht="36.75" hidden="1" customHeight="1" x14ac:dyDescent="0.25"/>
    <row r="310" ht="36.75" hidden="1" customHeight="1" x14ac:dyDescent="0.25"/>
    <row r="311" ht="36.75" hidden="1" customHeight="1" x14ac:dyDescent="0.25"/>
    <row r="312" ht="36.75" hidden="1" customHeight="1" x14ac:dyDescent="0.25"/>
    <row r="313" ht="36.75" hidden="1" customHeight="1" x14ac:dyDescent="0.25"/>
    <row r="314" ht="36.75" hidden="1" customHeight="1" x14ac:dyDescent="0.25"/>
    <row r="315" ht="36.75" hidden="1" customHeight="1" x14ac:dyDescent="0.25"/>
    <row r="316" ht="36.75" hidden="1" customHeight="1" x14ac:dyDescent="0.25"/>
    <row r="317" ht="36.75" hidden="1" customHeight="1" x14ac:dyDescent="0.25"/>
    <row r="318" ht="36.75" hidden="1" customHeight="1" x14ac:dyDescent="0.25"/>
    <row r="319" ht="36.75" hidden="1" customHeight="1" x14ac:dyDescent="0.25"/>
    <row r="320" ht="36.75" hidden="1" customHeight="1" x14ac:dyDescent="0.25"/>
    <row r="321" ht="36.75" hidden="1" customHeight="1" x14ac:dyDescent="0.25"/>
    <row r="322" ht="36.75" hidden="1" customHeight="1" x14ac:dyDescent="0.25"/>
    <row r="323" ht="36.75" hidden="1" customHeight="1" x14ac:dyDescent="0.25"/>
    <row r="324" ht="36.75" hidden="1" customHeight="1" x14ac:dyDescent="0.25"/>
    <row r="325" ht="36.75" hidden="1" customHeight="1" x14ac:dyDescent="0.25"/>
    <row r="326" ht="36.75" hidden="1" customHeight="1" x14ac:dyDescent="0.25"/>
    <row r="327" ht="36.75" hidden="1" customHeight="1" x14ac:dyDescent="0.25"/>
    <row r="328" ht="36.75" hidden="1" customHeight="1" x14ac:dyDescent="0.25"/>
    <row r="329" ht="36.75" hidden="1" customHeight="1" x14ac:dyDescent="0.25"/>
    <row r="330" ht="36.75" hidden="1" customHeight="1" x14ac:dyDescent="0.25"/>
    <row r="331" ht="36.75" hidden="1" customHeight="1" x14ac:dyDescent="0.25"/>
    <row r="332" ht="36.75" hidden="1" customHeight="1" x14ac:dyDescent="0.25"/>
    <row r="333" ht="36.75" hidden="1" customHeight="1" x14ac:dyDescent="0.25"/>
    <row r="334" ht="36.75" hidden="1" customHeight="1" x14ac:dyDescent="0.25"/>
    <row r="335" ht="36.75" hidden="1" customHeight="1" x14ac:dyDescent="0.25"/>
    <row r="336" ht="36.75" hidden="1" customHeight="1" x14ac:dyDescent="0.25"/>
    <row r="337" ht="36.75" hidden="1" customHeight="1" x14ac:dyDescent="0.25"/>
    <row r="338" ht="36.75" hidden="1" customHeight="1" x14ac:dyDescent="0.25"/>
    <row r="339" ht="36.75" hidden="1" customHeight="1" x14ac:dyDescent="0.25"/>
    <row r="340" ht="36.75" hidden="1" customHeight="1" x14ac:dyDescent="0.25"/>
    <row r="341" ht="36.75" hidden="1" customHeight="1" x14ac:dyDescent="0.25"/>
    <row r="342" ht="36.75" hidden="1" customHeight="1" x14ac:dyDescent="0.25"/>
    <row r="343" ht="36.75" hidden="1" customHeight="1" x14ac:dyDescent="0.25"/>
    <row r="344" ht="36.75" hidden="1" customHeight="1" x14ac:dyDescent="0.25"/>
    <row r="345" ht="36.75" hidden="1" customHeight="1" x14ac:dyDescent="0.25"/>
    <row r="346" ht="36.75" hidden="1" customHeight="1" x14ac:dyDescent="0.25"/>
    <row r="347" ht="36.75" hidden="1" customHeight="1" x14ac:dyDescent="0.25"/>
    <row r="348" ht="36.75" hidden="1" customHeight="1" x14ac:dyDescent="0.25"/>
    <row r="349" ht="36.75" hidden="1" customHeight="1" x14ac:dyDescent="0.25"/>
    <row r="350" ht="36.75" hidden="1" customHeight="1" x14ac:dyDescent="0.25"/>
    <row r="351" ht="36.75" hidden="1" customHeight="1" x14ac:dyDescent="0.25"/>
    <row r="352" ht="36.75" hidden="1" customHeight="1" x14ac:dyDescent="0.25"/>
    <row r="353" ht="36.75" hidden="1" customHeight="1" x14ac:dyDescent="0.25"/>
    <row r="354" ht="36.75" hidden="1" customHeight="1" x14ac:dyDescent="0.25"/>
    <row r="355" ht="36.75" hidden="1" customHeight="1" x14ac:dyDescent="0.25"/>
    <row r="356" ht="36.75" hidden="1" customHeight="1" x14ac:dyDescent="0.25"/>
    <row r="357" ht="36.75" hidden="1" customHeight="1" x14ac:dyDescent="0.25"/>
    <row r="358" ht="36.75" hidden="1" customHeight="1" x14ac:dyDescent="0.25"/>
    <row r="359" ht="36.75" hidden="1" customHeight="1" x14ac:dyDescent="0.25"/>
    <row r="360" ht="36.75" hidden="1" customHeight="1" x14ac:dyDescent="0.25"/>
    <row r="361" ht="36.75" hidden="1" customHeight="1" x14ac:dyDescent="0.25"/>
    <row r="362" ht="36.75" hidden="1" customHeight="1" x14ac:dyDescent="0.25"/>
    <row r="363" ht="36.75" hidden="1" customHeight="1" x14ac:dyDescent="0.25"/>
    <row r="364" ht="36.75" hidden="1" customHeight="1" x14ac:dyDescent="0.25"/>
    <row r="365" ht="36.75" hidden="1" customHeight="1" x14ac:dyDescent="0.25"/>
    <row r="366" ht="36.75" hidden="1" customHeight="1" x14ac:dyDescent="0.25"/>
    <row r="367" ht="36.75" hidden="1" customHeight="1" x14ac:dyDescent="0.25"/>
    <row r="368" ht="36.75" hidden="1" customHeight="1" x14ac:dyDescent="0.25"/>
    <row r="369" ht="36.75" hidden="1" customHeight="1" x14ac:dyDescent="0.25"/>
    <row r="370" ht="36.75" hidden="1" customHeight="1" x14ac:dyDescent="0.25"/>
    <row r="371" ht="36.75" hidden="1" customHeight="1" x14ac:dyDescent="0.25"/>
    <row r="372" ht="36.75" hidden="1" customHeight="1" x14ac:dyDescent="0.25"/>
    <row r="373" ht="36.75" hidden="1" customHeight="1" x14ac:dyDescent="0.25"/>
    <row r="374" ht="36.75" hidden="1" customHeight="1" x14ac:dyDescent="0.25"/>
    <row r="375" ht="36.75" hidden="1" customHeight="1" x14ac:dyDescent="0.25"/>
    <row r="376" ht="36.75" hidden="1" customHeight="1" x14ac:dyDescent="0.25"/>
    <row r="377" ht="36.75" hidden="1" customHeight="1" x14ac:dyDescent="0.25"/>
    <row r="378" ht="36.75" hidden="1" customHeight="1" x14ac:dyDescent="0.25"/>
    <row r="379" ht="36.75" hidden="1" customHeight="1" x14ac:dyDescent="0.25"/>
    <row r="380" ht="36.75" hidden="1" customHeight="1" x14ac:dyDescent="0.25"/>
    <row r="381" ht="36.75" hidden="1" customHeight="1" x14ac:dyDescent="0.25"/>
    <row r="382" ht="36.75" hidden="1" customHeight="1" x14ac:dyDescent="0.25"/>
    <row r="383" ht="36.75" hidden="1" customHeight="1" x14ac:dyDescent="0.25"/>
    <row r="384" ht="36.75" hidden="1" customHeight="1" x14ac:dyDescent="0.25"/>
    <row r="385" ht="36.75" hidden="1" customHeight="1" x14ac:dyDescent="0.25"/>
    <row r="386" ht="36.75" hidden="1" customHeight="1" x14ac:dyDescent="0.25"/>
    <row r="387" ht="36.75" hidden="1" customHeight="1" x14ac:dyDescent="0.25"/>
    <row r="388" ht="36.75" hidden="1" customHeight="1" x14ac:dyDescent="0.25"/>
    <row r="389" ht="36.75" hidden="1" customHeight="1" x14ac:dyDescent="0.25"/>
    <row r="390" ht="36.75" hidden="1" customHeight="1" x14ac:dyDescent="0.25"/>
    <row r="391" ht="36.75" hidden="1" customHeight="1" x14ac:dyDescent="0.25"/>
    <row r="392" ht="36.75" hidden="1" customHeight="1" x14ac:dyDescent="0.25"/>
    <row r="393" ht="36.75" hidden="1" customHeight="1" x14ac:dyDescent="0.25"/>
    <row r="394" ht="36.75" hidden="1" customHeight="1" x14ac:dyDescent="0.25"/>
    <row r="395" ht="36.75" hidden="1" customHeight="1" x14ac:dyDescent="0.25"/>
    <row r="396" ht="36.75" hidden="1" customHeight="1" x14ac:dyDescent="0.25"/>
    <row r="397" ht="36.75" hidden="1" customHeight="1" x14ac:dyDescent="0.25"/>
    <row r="398" ht="36.75" hidden="1" customHeight="1" x14ac:dyDescent="0.25"/>
    <row r="399" ht="36.75" hidden="1" customHeight="1" x14ac:dyDescent="0.25"/>
    <row r="400" ht="36.75" hidden="1" customHeight="1" x14ac:dyDescent="0.25"/>
    <row r="401" ht="36.75" hidden="1" customHeight="1" x14ac:dyDescent="0.25"/>
    <row r="402" ht="36.75" hidden="1" customHeight="1" x14ac:dyDescent="0.25"/>
    <row r="403" ht="36.75" hidden="1" customHeight="1" x14ac:dyDescent="0.25"/>
    <row r="404" ht="36.75" hidden="1" customHeight="1" x14ac:dyDescent="0.25"/>
    <row r="405" ht="36.75" hidden="1" customHeight="1" x14ac:dyDescent="0.25"/>
    <row r="406" ht="36.75" hidden="1" customHeight="1" x14ac:dyDescent="0.25"/>
    <row r="407" ht="36.75" hidden="1" customHeight="1" x14ac:dyDescent="0.25"/>
    <row r="408" ht="36.75" hidden="1" customHeight="1" x14ac:dyDescent="0.25"/>
    <row r="409" ht="36.75" hidden="1" customHeight="1" x14ac:dyDescent="0.25"/>
    <row r="410" ht="36.75" hidden="1" customHeight="1" x14ac:dyDescent="0.25"/>
    <row r="411" ht="36.75" hidden="1" customHeight="1" x14ac:dyDescent="0.25"/>
    <row r="412" ht="36.75" hidden="1" customHeight="1" x14ac:dyDescent="0.25"/>
    <row r="413" ht="36.75" hidden="1" customHeight="1" x14ac:dyDescent="0.25"/>
    <row r="414" ht="36.75" hidden="1" customHeight="1" x14ac:dyDescent="0.25"/>
    <row r="415" ht="36.75" hidden="1" customHeight="1" x14ac:dyDescent="0.25"/>
    <row r="416" ht="36.75" hidden="1" customHeight="1" x14ac:dyDescent="0.25"/>
    <row r="417" ht="36.75" hidden="1" customHeight="1" x14ac:dyDescent="0.25"/>
    <row r="418" ht="36.75" hidden="1" customHeight="1" x14ac:dyDescent="0.25"/>
    <row r="419" ht="36.75" hidden="1" customHeight="1" x14ac:dyDescent="0.25"/>
    <row r="420" ht="36.75" hidden="1" customHeight="1" x14ac:dyDescent="0.25"/>
    <row r="421" ht="36.75" hidden="1" customHeight="1" x14ac:dyDescent="0.25"/>
    <row r="422" ht="36.75" hidden="1" customHeight="1" x14ac:dyDescent="0.25"/>
    <row r="423" ht="36.75" hidden="1" customHeight="1" x14ac:dyDescent="0.25"/>
    <row r="424" ht="36.75" hidden="1" customHeight="1" x14ac:dyDescent="0.25"/>
    <row r="425" ht="36.75" hidden="1" customHeight="1" x14ac:dyDescent="0.25"/>
    <row r="426" ht="36.75" hidden="1" customHeight="1" x14ac:dyDescent="0.25"/>
    <row r="427" ht="36.75" hidden="1" customHeight="1" x14ac:dyDescent="0.25"/>
    <row r="428" ht="36.75" hidden="1" customHeight="1" x14ac:dyDescent="0.25"/>
    <row r="429" ht="36.75" hidden="1" customHeight="1" x14ac:dyDescent="0.25"/>
    <row r="430" ht="36.75" hidden="1" customHeight="1" x14ac:dyDescent="0.25"/>
    <row r="431" ht="36.75" hidden="1" customHeight="1" x14ac:dyDescent="0.25"/>
    <row r="432" ht="36.75" hidden="1" customHeight="1" x14ac:dyDescent="0.25"/>
    <row r="433" ht="36.75" hidden="1" customHeight="1" x14ac:dyDescent="0.25"/>
    <row r="434" ht="36.75" hidden="1" customHeight="1" x14ac:dyDescent="0.25"/>
    <row r="435" ht="36.75" hidden="1" customHeight="1" x14ac:dyDescent="0.25"/>
    <row r="436" ht="36.75" hidden="1" customHeight="1" x14ac:dyDescent="0.25"/>
    <row r="437" ht="36.75" hidden="1" customHeight="1" x14ac:dyDescent="0.25"/>
    <row r="438" ht="36.75" hidden="1" customHeight="1" x14ac:dyDescent="0.25"/>
    <row r="439" ht="36.75" hidden="1" customHeight="1" x14ac:dyDescent="0.25"/>
    <row r="440" ht="36.75" hidden="1" customHeight="1" x14ac:dyDescent="0.25"/>
    <row r="441" ht="36.75" hidden="1" customHeight="1" x14ac:dyDescent="0.25"/>
    <row r="442" ht="36.75" hidden="1" customHeight="1" x14ac:dyDescent="0.25"/>
    <row r="443" ht="36.75" hidden="1" customHeight="1" x14ac:dyDescent="0.25"/>
    <row r="444" ht="36.75" hidden="1" customHeight="1" x14ac:dyDescent="0.25"/>
    <row r="445" ht="36.75" hidden="1" customHeight="1" x14ac:dyDescent="0.25"/>
    <row r="446" ht="36.75" hidden="1" customHeight="1" x14ac:dyDescent="0.25"/>
    <row r="447" ht="36.75" hidden="1" customHeight="1" x14ac:dyDescent="0.25"/>
    <row r="448" ht="36.75" hidden="1" customHeight="1" x14ac:dyDescent="0.25"/>
    <row r="449" ht="36.75" hidden="1" customHeight="1" x14ac:dyDescent="0.25"/>
    <row r="450" ht="36.75" hidden="1" customHeight="1" x14ac:dyDescent="0.25"/>
    <row r="451" ht="36.75" hidden="1" customHeight="1" x14ac:dyDescent="0.25"/>
    <row r="452" ht="36.75" hidden="1" customHeight="1" x14ac:dyDescent="0.25"/>
    <row r="453" ht="36.75" hidden="1" customHeight="1" x14ac:dyDescent="0.25"/>
    <row r="454" ht="36.75" hidden="1" customHeight="1" x14ac:dyDescent="0.25"/>
    <row r="455" ht="36.75" hidden="1" customHeight="1" x14ac:dyDescent="0.25"/>
    <row r="456" ht="36.75" hidden="1" customHeight="1" x14ac:dyDescent="0.25"/>
    <row r="457" ht="36.75" hidden="1" customHeight="1" x14ac:dyDescent="0.25"/>
    <row r="458" ht="36.75" hidden="1" customHeight="1" x14ac:dyDescent="0.25"/>
    <row r="459" ht="36.75" hidden="1" customHeight="1" x14ac:dyDescent="0.25"/>
    <row r="460" ht="36.75" hidden="1" customHeight="1" x14ac:dyDescent="0.25"/>
    <row r="461" ht="36.75" hidden="1" customHeight="1" x14ac:dyDescent="0.25"/>
    <row r="462" ht="36.75" hidden="1" customHeight="1" x14ac:dyDescent="0.25"/>
    <row r="463" ht="36.75" hidden="1" customHeight="1" x14ac:dyDescent="0.25"/>
    <row r="464" ht="36.75" hidden="1" customHeight="1" x14ac:dyDescent="0.25"/>
    <row r="465" ht="36.75" hidden="1" customHeight="1" x14ac:dyDescent="0.25"/>
    <row r="466" ht="36.75" hidden="1" customHeight="1" x14ac:dyDescent="0.25"/>
    <row r="467" ht="36.75" hidden="1" customHeight="1" x14ac:dyDescent="0.25"/>
    <row r="468" ht="36.75" hidden="1" customHeight="1" x14ac:dyDescent="0.25"/>
    <row r="469" ht="36.75" hidden="1" customHeight="1" x14ac:dyDescent="0.25"/>
    <row r="470" ht="36.75" hidden="1" customHeight="1" x14ac:dyDescent="0.25"/>
    <row r="471" ht="36.75" hidden="1" customHeight="1" x14ac:dyDescent="0.25"/>
    <row r="472" ht="36.75" hidden="1" customHeight="1" x14ac:dyDescent="0.25"/>
    <row r="473" ht="36.75" hidden="1" customHeight="1" x14ac:dyDescent="0.25"/>
    <row r="474" ht="36.75" hidden="1" customHeight="1" x14ac:dyDescent="0.25"/>
    <row r="475" ht="36.75" hidden="1" customHeight="1" x14ac:dyDescent="0.25"/>
    <row r="476" ht="36.75" hidden="1" customHeight="1" x14ac:dyDescent="0.25"/>
    <row r="477" ht="36.75" hidden="1" customHeight="1" x14ac:dyDescent="0.25"/>
    <row r="478" ht="36.75" hidden="1" customHeight="1" x14ac:dyDescent="0.25"/>
    <row r="479" ht="36.75" hidden="1" customHeight="1" x14ac:dyDescent="0.25"/>
    <row r="480" ht="36.75" hidden="1" customHeight="1" x14ac:dyDescent="0.25"/>
    <row r="481" ht="36.75" hidden="1" customHeight="1" x14ac:dyDescent="0.25"/>
    <row r="482" ht="36.75" hidden="1" customHeight="1" x14ac:dyDescent="0.25"/>
    <row r="483" ht="36.75" hidden="1" customHeight="1" x14ac:dyDescent="0.25"/>
    <row r="484" ht="36.75" hidden="1" customHeight="1" x14ac:dyDescent="0.25"/>
    <row r="485" ht="36.75" hidden="1" customHeight="1" x14ac:dyDescent="0.25"/>
    <row r="486" ht="36.75" hidden="1" customHeight="1" x14ac:dyDescent="0.25"/>
    <row r="487" ht="36.75" hidden="1" customHeight="1" x14ac:dyDescent="0.25"/>
    <row r="488" ht="36.75" hidden="1" customHeight="1" x14ac:dyDescent="0.25"/>
    <row r="489" ht="36.75" hidden="1" customHeight="1" x14ac:dyDescent="0.25"/>
    <row r="490" ht="36.75" hidden="1" customHeight="1" x14ac:dyDescent="0.25"/>
    <row r="491" ht="36.75" hidden="1" customHeight="1" x14ac:dyDescent="0.25"/>
    <row r="492" ht="36.75" hidden="1" customHeight="1" x14ac:dyDescent="0.25"/>
    <row r="493" ht="36.75" hidden="1" customHeight="1" x14ac:dyDescent="0.25"/>
    <row r="494" ht="36.75" hidden="1" customHeight="1" x14ac:dyDescent="0.25"/>
    <row r="495" ht="36.75" hidden="1" customHeight="1" x14ac:dyDescent="0.25"/>
    <row r="496" ht="36.75" hidden="1" customHeight="1" x14ac:dyDescent="0.25"/>
    <row r="497" ht="36.75" hidden="1" customHeight="1" x14ac:dyDescent="0.25"/>
    <row r="498" ht="36.75" hidden="1" customHeight="1" x14ac:dyDescent="0.25"/>
    <row r="499" ht="36.75" hidden="1" customHeight="1" x14ac:dyDescent="0.25"/>
    <row r="500" ht="36.75" hidden="1" customHeight="1" x14ac:dyDescent="0.25"/>
    <row r="501" ht="36.75" hidden="1" customHeight="1" x14ac:dyDescent="0.25"/>
    <row r="502" ht="36.75" hidden="1" customHeight="1" x14ac:dyDescent="0.25"/>
    <row r="503" ht="36.75" hidden="1" customHeight="1" x14ac:dyDescent="0.25"/>
    <row r="504" ht="36.75" hidden="1" customHeight="1" x14ac:dyDescent="0.25"/>
    <row r="505" ht="36.75" hidden="1" customHeight="1" x14ac:dyDescent="0.25"/>
    <row r="506" ht="36.75" hidden="1" customHeight="1" x14ac:dyDescent="0.25"/>
    <row r="507" ht="36.75" hidden="1" customHeight="1" x14ac:dyDescent="0.25"/>
    <row r="508" ht="36.75" hidden="1" customHeight="1" x14ac:dyDescent="0.25"/>
    <row r="509" ht="36.75" hidden="1" customHeight="1" x14ac:dyDescent="0.25"/>
    <row r="510" ht="36.75" hidden="1" customHeight="1" x14ac:dyDescent="0.25"/>
    <row r="511" ht="36.75" hidden="1" customHeight="1" x14ac:dyDescent="0.25"/>
    <row r="512" ht="36.75" hidden="1" customHeight="1" x14ac:dyDescent="0.25"/>
    <row r="513" ht="36.75" hidden="1" customHeight="1" x14ac:dyDescent="0.25"/>
    <row r="514" ht="36.75" hidden="1" customHeight="1" x14ac:dyDescent="0.25"/>
    <row r="515" ht="36.75" hidden="1" customHeight="1" x14ac:dyDescent="0.25"/>
    <row r="516" ht="36.75" hidden="1" customHeight="1" x14ac:dyDescent="0.25"/>
    <row r="517" ht="36.75" hidden="1" customHeight="1" x14ac:dyDescent="0.25"/>
    <row r="518" ht="36.75" hidden="1" customHeight="1" x14ac:dyDescent="0.25"/>
    <row r="519" ht="36.75" hidden="1" customHeight="1" x14ac:dyDescent="0.25"/>
    <row r="520" ht="36.75" hidden="1" customHeight="1" x14ac:dyDescent="0.25"/>
    <row r="521" ht="36.75" hidden="1" customHeight="1" x14ac:dyDescent="0.25"/>
    <row r="522" ht="36.75" hidden="1" customHeight="1" x14ac:dyDescent="0.25"/>
    <row r="523" ht="36.75" hidden="1" customHeight="1" x14ac:dyDescent="0.25"/>
    <row r="524" ht="36.75" hidden="1" customHeight="1" x14ac:dyDescent="0.25"/>
    <row r="525" ht="36.75" hidden="1" customHeight="1" x14ac:dyDescent="0.25"/>
    <row r="526" ht="36.75" hidden="1" customHeight="1" x14ac:dyDescent="0.25"/>
    <row r="527" ht="36.75" hidden="1" customHeight="1" x14ac:dyDescent="0.25"/>
    <row r="528" ht="36.75" hidden="1" customHeight="1" x14ac:dyDescent="0.25"/>
    <row r="529" ht="36.75" hidden="1" customHeight="1" x14ac:dyDescent="0.25"/>
    <row r="530" ht="36.75" hidden="1" customHeight="1" x14ac:dyDescent="0.25"/>
    <row r="531" ht="36.75" hidden="1" customHeight="1" x14ac:dyDescent="0.25"/>
    <row r="532" ht="36.75" hidden="1" customHeight="1" x14ac:dyDescent="0.25"/>
    <row r="533" ht="36.75" hidden="1" customHeight="1" x14ac:dyDescent="0.25"/>
    <row r="534" ht="36.75" hidden="1" customHeight="1" x14ac:dyDescent="0.25"/>
    <row r="535" ht="36.75" hidden="1" customHeight="1" x14ac:dyDescent="0.25"/>
    <row r="536" ht="36.75" hidden="1" customHeight="1" x14ac:dyDescent="0.25"/>
    <row r="537" ht="36.75" hidden="1" customHeight="1" x14ac:dyDescent="0.25"/>
    <row r="538" ht="36.75" hidden="1" customHeight="1" x14ac:dyDescent="0.25"/>
    <row r="539" ht="36.75" hidden="1" customHeight="1" x14ac:dyDescent="0.25"/>
    <row r="540" ht="36.75" hidden="1" customHeight="1" x14ac:dyDescent="0.25"/>
    <row r="541" ht="36.75" hidden="1" customHeight="1" x14ac:dyDescent="0.25"/>
    <row r="542" ht="36.75" hidden="1" customHeight="1" x14ac:dyDescent="0.25"/>
    <row r="543" ht="36.75" hidden="1" customHeight="1" x14ac:dyDescent="0.25"/>
    <row r="544" ht="36.75" hidden="1" customHeight="1" x14ac:dyDescent="0.25"/>
    <row r="545" ht="36.75" hidden="1" customHeight="1" x14ac:dyDescent="0.25"/>
    <row r="546" ht="36.75" hidden="1" customHeight="1" x14ac:dyDescent="0.25"/>
    <row r="547" ht="36.75" hidden="1" customHeight="1" x14ac:dyDescent="0.25"/>
    <row r="548" ht="36.75" hidden="1" customHeight="1" x14ac:dyDescent="0.25"/>
    <row r="549" ht="36.75" hidden="1" customHeight="1" x14ac:dyDescent="0.25"/>
    <row r="550" ht="36.75" hidden="1" customHeight="1" x14ac:dyDescent="0.25"/>
    <row r="551" ht="36.75" hidden="1" customHeight="1" x14ac:dyDescent="0.25"/>
    <row r="552" ht="36.75" hidden="1" customHeight="1" x14ac:dyDescent="0.25"/>
    <row r="553" ht="36.75" hidden="1" customHeight="1" x14ac:dyDescent="0.25"/>
    <row r="554" ht="36.75" hidden="1" customHeight="1" x14ac:dyDescent="0.25"/>
    <row r="555" ht="36.75" hidden="1" customHeight="1" x14ac:dyDescent="0.25"/>
    <row r="556" ht="36.75" hidden="1" customHeight="1" x14ac:dyDescent="0.25"/>
    <row r="557" ht="36.75" hidden="1" customHeight="1" x14ac:dyDescent="0.25"/>
    <row r="558" ht="36.75" hidden="1" customHeight="1" x14ac:dyDescent="0.25"/>
    <row r="559" ht="36.75" hidden="1" customHeight="1" x14ac:dyDescent="0.25"/>
    <row r="560" ht="36.75" hidden="1" customHeight="1" x14ac:dyDescent="0.25"/>
    <row r="561" ht="36.75" hidden="1" customHeight="1" x14ac:dyDescent="0.25"/>
    <row r="562" ht="36.75" hidden="1" customHeight="1" x14ac:dyDescent="0.25"/>
    <row r="563" ht="36.75" hidden="1" customHeight="1" x14ac:dyDescent="0.25"/>
    <row r="564" ht="36.75" hidden="1" customHeight="1" x14ac:dyDescent="0.25"/>
    <row r="565" ht="36.75" hidden="1" customHeight="1" x14ac:dyDescent="0.25"/>
    <row r="566" ht="36.75" hidden="1" customHeight="1" x14ac:dyDescent="0.25"/>
    <row r="567" ht="36.75" hidden="1" customHeight="1" x14ac:dyDescent="0.25"/>
    <row r="568" ht="36.75" hidden="1" customHeight="1" x14ac:dyDescent="0.25"/>
    <row r="569" ht="36.75" hidden="1" customHeight="1" x14ac:dyDescent="0.25"/>
    <row r="570" ht="36.75" hidden="1" customHeight="1" x14ac:dyDescent="0.25"/>
    <row r="571" ht="36.75" hidden="1" customHeight="1" x14ac:dyDescent="0.25"/>
    <row r="572" ht="36.75" hidden="1" customHeight="1" x14ac:dyDescent="0.25"/>
    <row r="573" ht="36.75" hidden="1" customHeight="1" x14ac:dyDescent="0.25"/>
    <row r="574" ht="36.75" hidden="1" customHeight="1" x14ac:dyDescent="0.25"/>
    <row r="575" ht="36.75" hidden="1" customHeight="1" x14ac:dyDescent="0.25"/>
    <row r="576" ht="36.75" hidden="1" customHeight="1" x14ac:dyDescent="0.25"/>
    <row r="577" ht="36.75" hidden="1" customHeight="1" x14ac:dyDescent="0.25"/>
    <row r="578" ht="36.75" hidden="1" customHeight="1" x14ac:dyDescent="0.25"/>
    <row r="579" ht="36.75" hidden="1" customHeight="1" x14ac:dyDescent="0.25"/>
    <row r="580" ht="36.75" hidden="1" customHeight="1" x14ac:dyDescent="0.25"/>
    <row r="581" ht="36.75" hidden="1" customHeight="1" x14ac:dyDescent="0.25"/>
    <row r="582" ht="36.75" hidden="1" customHeight="1" x14ac:dyDescent="0.25"/>
    <row r="583" ht="36.75" hidden="1" customHeight="1" x14ac:dyDescent="0.25"/>
    <row r="584" ht="36.75" hidden="1" customHeight="1" x14ac:dyDescent="0.25"/>
    <row r="585" ht="36.75" hidden="1" customHeight="1" x14ac:dyDescent="0.25"/>
    <row r="586" ht="36.75" hidden="1" customHeight="1" x14ac:dyDescent="0.25"/>
    <row r="587" ht="36.75" hidden="1" customHeight="1" x14ac:dyDescent="0.25"/>
    <row r="588" ht="36.75" hidden="1" customHeight="1" x14ac:dyDescent="0.25"/>
    <row r="589" ht="36.75" hidden="1" customHeight="1" x14ac:dyDescent="0.25"/>
    <row r="590" ht="36.75" hidden="1" customHeight="1" x14ac:dyDescent="0.25"/>
    <row r="591" ht="36.75" hidden="1" customHeight="1" x14ac:dyDescent="0.25"/>
    <row r="592" ht="36.75" hidden="1" customHeight="1" x14ac:dyDescent="0.25"/>
    <row r="593" ht="36.75" hidden="1" customHeight="1" x14ac:dyDescent="0.25"/>
    <row r="594" ht="36.75" hidden="1" customHeight="1" x14ac:dyDescent="0.25"/>
    <row r="595" ht="36.75" hidden="1" customHeight="1" x14ac:dyDescent="0.25"/>
    <row r="596" ht="36.75" hidden="1" customHeight="1" x14ac:dyDescent="0.25"/>
    <row r="597" ht="36.75" hidden="1" customHeight="1" x14ac:dyDescent="0.25"/>
    <row r="598" ht="36.75" hidden="1" customHeight="1" x14ac:dyDescent="0.25"/>
    <row r="599" ht="36.75" hidden="1" customHeight="1" x14ac:dyDescent="0.25"/>
    <row r="600" ht="36.75" hidden="1" customHeight="1" x14ac:dyDescent="0.25"/>
    <row r="601" ht="36.75" hidden="1" customHeight="1" x14ac:dyDescent="0.25"/>
    <row r="602" ht="36.75" hidden="1" customHeight="1" x14ac:dyDescent="0.25"/>
    <row r="603" ht="36.75" hidden="1" customHeight="1" x14ac:dyDescent="0.25"/>
    <row r="604" ht="36.75" hidden="1" customHeight="1" x14ac:dyDescent="0.25"/>
    <row r="605" ht="36.75" hidden="1" customHeight="1" x14ac:dyDescent="0.25"/>
    <row r="606" ht="36.75" hidden="1" customHeight="1" x14ac:dyDescent="0.25"/>
    <row r="607" ht="36.75" hidden="1" customHeight="1" x14ac:dyDescent="0.25"/>
    <row r="608" ht="36.75" hidden="1" customHeight="1" x14ac:dyDescent="0.25"/>
    <row r="609" ht="36.75" hidden="1" customHeight="1" x14ac:dyDescent="0.25"/>
    <row r="610" ht="36.75" hidden="1" customHeight="1" x14ac:dyDescent="0.25"/>
    <row r="611" ht="36.75" hidden="1" customHeight="1" x14ac:dyDescent="0.25"/>
    <row r="612" ht="36.75" hidden="1" customHeight="1" x14ac:dyDescent="0.25"/>
    <row r="613" ht="36.75" hidden="1" customHeight="1" x14ac:dyDescent="0.25"/>
    <row r="614" ht="36.75" hidden="1" customHeight="1" x14ac:dyDescent="0.25"/>
    <row r="615" ht="36.75" hidden="1" customHeight="1" x14ac:dyDescent="0.25"/>
    <row r="616" ht="36.75" hidden="1" customHeight="1" x14ac:dyDescent="0.25"/>
    <row r="617" ht="36.75" hidden="1" customHeight="1" x14ac:dyDescent="0.25"/>
    <row r="618" ht="36.75" hidden="1" customHeight="1" x14ac:dyDescent="0.25"/>
    <row r="619" ht="36.75" hidden="1" customHeight="1" x14ac:dyDescent="0.25"/>
    <row r="620" ht="36.75" hidden="1" customHeight="1" x14ac:dyDescent="0.25"/>
    <row r="621" ht="36.75" hidden="1" customHeight="1" x14ac:dyDescent="0.25"/>
    <row r="622" ht="36.75" hidden="1" customHeight="1" x14ac:dyDescent="0.25"/>
    <row r="623" ht="36.75" hidden="1" customHeight="1" x14ac:dyDescent="0.25"/>
    <row r="624" ht="36.75" hidden="1" customHeight="1" x14ac:dyDescent="0.25"/>
    <row r="625" ht="36.75" hidden="1" customHeight="1" x14ac:dyDescent="0.25"/>
    <row r="626" ht="36.75" hidden="1" customHeight="1" x14ac:dyDescent="0.25"/>
    <row r="627" ht="36.75" hidden="1" customHeight="1" x14ac:dyDescent="0.25"/>
    <row r="628" ht="36.75" hidden="1" customHeight="1" x14ac:dyDescent="0.25"/>
    <row r="629" ht="36.75" hidden="1" customHeight="1" x14ac:dyDescent="0.25"/>
    <row r="630" ht="36.75" hidden="1" customHeight="1" x14ac:dyDescent="0.25"/>
    <row r="631" ht="36.75" hidden="1" customHeight="1" x14ac:dyDescent="0.25"/>
    <row r="632" ht="36.75" hidden="1" customHeight="1" x14ac:dyDescent="0.25"/>
    <row r="633" ht="36.75" hidden="1" customHeight="1" x14ac:dyDescent="0.25"/>
    <row r="634" ht="36.75" hidden="1" customHeight="1" x14ac:dyDescent="0.25"/>
    <row r="635" ht="36.75" hidden="1" customHeight="1" x14ac:dyDescent="0.25"/>
    <row r="636" ht="36.75" hidden="1" customHeight="1" x14ac:dyDescent="0.25"/>
    <row r="637" ht="36.75" hidden="1" customHeight="1" x14ac:dyDescent="0.25"/>
    <row r="638" ht="36.75" hidden="1" customHeight="1" x14ac:dyDescent="0.25"/>
    <row r="639" ht="36.75" hidden="1" customHeight="1" x14ac:dyDescent="0.25"/>
    <row r="640" ht="36.75" hidden="1" customHeight="1" x14ac:dyDescent="0.25"/>
    <row r="641" ht="36.75" hidden="1" customHeight="1" x14ac:dyDescent="0.25"/>
    <row r="642" ht="36.75" hidden="1" customHeight="1" x14ac:dyDescent="0.25"/>
    <row r="643" ht="36.75" hidden="1" customHeight="1" x14ac:dyDescent="0.25"/>
    <row r="644" ht="36.75" hidden="1" customHeight="1" x14ac:dyDescent="0.25"/>
    <row r="645" ht="36.75" hidden="1" customHeight="1" x14ac:dyDescent="0.25"/>
    <row r="646" ht="36.75" hidden="1" customHeight="1" x14ac:dyDescent="0.25"/>
    <row r="647" ht="36.75" hidden="1" customHeight="1" x14ac:dyDescent="0.25"/>
    <row r="648" ht="36.75" hidden="1" customHeight="1" x14ac:dyDescent="0.25"/>
    <row r="649" ht="36.75" hidden="1" customHeight="1" x14ac:dyDescent="0.25"/>
    <row r="650" ht="36.75" hidden="1" customHeight="1" x14ac:dyDescent="0.25"/>
    <row r="651" ht="36.75" hidden="1" customHeight="1" x14ac:dyDescent="0.25"/>
    <row r="652" ht="36.75" hidden="1" customHeight="1" x14ac:dyDescent="0.25"/>
    <row r="653" ht="36.75" hidden="1" customHeight="1" x14ac:dyDescent="0.25"/>
    <row r="654" ht="36.75" hidden="1" customHeight="1" x14ac:dyDescent="0.25"/>
    <row r="655" ht="36.75" hidden="1" customHeight="1" x14ac:dyDescent="0.25"/>
    <row r="656" ht="36.75" hidden="1" customHeight="1" x14ac:dyDescent="0.25"/>
    <row r="657" ht="36.75" hidden="1" customHeight="1" x14ac:dyDescent="0.25"/>
    <row r="658" ht="36.75" hidden="1" customHeight="1" x14ac:dyDescent="0.25"/>
    <row r="659" ht="36.75" hidden="1" customHeight="1" x14ac:dyDescent="0.25"/>
    <row r="660" ht="36.75" hidden="1" customHeight="1" x14ac:dyDescent="0.25"/>
    <row r="661" ht="36.75" hidden="1" customHeight="1" x14ac:dyDescent="0.25"/>
    <row r="662" ht="36.75" hidden="1" customHeight="1" x14ac:dyDescent="0.25"/>
    <row r="663" ht="36.75" hidden="1" customHeight="1" x14ac:dyDescent="0.25"/>
    <row r="664" ht="36.75" hidden="1" customHeight="1" x14ac:dyDescent="0.25"/>
    <row r="665" ht="36.75" hidden="1" customHeight="1" x14ac:dyDescent="0.25"/>
    <row r="666" ht="36.75" hidden="1" customHeight="1" x14ac:dyDescent="0.25"/>
    <row r="667" ht="36.75" hidden="1" customHeight="1" x14ac:dyDescent="0.25"/>
    <row r="668" ht="36.75" hidden="1" customHeight="1" x14ac:dyDescent="0.25"/>
    <row r="669" ht="36.75" hidden="1" customHeight="1" x14ac:dyDescent="0.25"/>
    <row r="670" ht="36.75" hidden="1" customHeight="1" x14ac:dyDescent="0.25"/>
    <row r="671" ht="36.75" hidden="1" customHeight="1" x14ac:dyDescent="0.25"/>
    <row r="672" ht="36.75" hidden="1" customHeight="1" x14ac:dyDescent="0.25"/>
    <row r="673" ht="36.75" hidden="1" customHeight="1" x14ac:dyDescent="0.25"/>
    <row r="674" ht="36.75" hidden="1" customHeight="1" x14ac:dyDescent="0.25"/>
    <row r="675" ht="36.75" hidden="1" customHeight="1" x14ac:dyDescent="0.25"/>
    <row r="676" ht="36.75" hidden="1" customHeight="1" x14ac:dyDescent="0.25"/>
    <row r="677" ht="36.75" hidden="1" customHeight="1" x14ac:dyDescent="0.25"/>
    <row r="678" ht="36.75" hidden="1" customHeight="1" x14ac:dyDescent="0.25"/>
    <row r="679" ht="36.75" hidden="1" customHeight="1" x14ac:dyDescent="0.25"/>
    <row r="680" ht="36.75" hidden="1" customHeight="1" x14ac:dyDescent="0.25"/>
    <row r="681" ht="36.75" hidden="1" customHeight="1" x14ac:dyDescent="0.25"/>
    <row r="682" ht="36.75" hidden="1" customHeight="1" x14ac:dyDescent="0.25"/>
    <row r="683" ht="36.75" hidden="1" customHeight="1" x14ac:dyDescent="0.25"/>
    <row r="684" ht="36.75" hidden="1" customHeight="1" x14ac:dyDescent="0.25"/>
    <row r="685" ht="36.75" hidden="1" customHeight="1" x14ac:dyDescent="0.25"/>
    <row r="686" ht="36.75" hidden="1" customHeight="1" x14ac:dyDescent="0.25"/>
    <row r="687" ht="36.75" hidden="1" customHeight="1" x14ac:dyDescent="0.25"/>
    <row r="688" ht="36.75" hidden="1" customHeight="1" x14ac:dyDescent="0.25"/>
    <row r="689" ht="36.75" hidden="1" customHeight="1" x14ac:dyDescent="0.25"/>
    <row r="690" ht="36.75" hidden="1" customHeight="1" x14ac:dyDescent="0.25"/>
    <row r="691" ht="36.75" hidden="1" customHeight="1" x14ac:dyDescent="0.25"/>
    <row r="692" ht="36.75" hidden="1" customHeight="1" x14ac:dyDescent="0.25"/>
    <row r="693" ht="36.75" hidden="1" customHeight="1" x14ac:dyDescent="0.25"/>
    <row r="694" ht="36.75" hidden="1" customHeight="1" x14ac:dyDescent="0.25"/>
    <row r="695" ht="36.75" hidden="1" customHeight="1" x14ac:dyDescent="0.25"/>
    <row r="696" ht="36.75" hidden="1" customHeight="1" x14ac:dyDescent="0.25"/>
    <row r="697" ht="36.75" hidden="1" customHeight="1" x14ac:dyDescent="0.25"/>
    <row r="698" ht="36.75" hidden="1" customHeight="1" x14ac:dyDescent="0.25"/>
    <row r="699" ht="36.75" hidden="1" customHeight="1" x14ac:dyDescent="0.25"/>
    <row r="700" ht="36.75" hidden="1" customHeight="1" x14ac:dyDescent="0.25"/>
    <row r="701" ht="36.75" hidden="1" customHeight="1" x14ac:dyDescent="0.25"/>
    <row r="702" ht="36.75" hidden="1" customHeight="1" x14ac:dyDescent="0.25"/>
    <row r="703" ht="36.75" hidden="1" customHeight="1" x14ac:dyDescent="0.25"/>
    <row r="704" ht="36.75" hidden="1" customHeight="1" x14ac:dyDescent="0.25"/>
    <row r="705" ht="36.75" hidden="1" customHeight="1" x14ac:dyDescent="0.25"/>
    <row r="706" ht="36.75" hidden="1" customHeight="1" x14ac:dyDescent="0.25"/>
    <row r="707" ht="36.75" hidden="1" customHeight="1" x14ac:dyDescent="0.25"/>
    <row r="708" ht="36.75" hidden="1" customHeight="1" x14ac:dyDescent="0.25"/>
    <row r="709" ht="36.75" hidden="1" customHeight="1" x14ac:dyDescent="0.25"/>
    <row r="710" ht="36.75" hidden="1" customHeight="1" x14ac:dyDescent="0.25"/>
    <row r="711" ht="36.75" hidden="1" customHeight="1" x14ac:dyDescent="0.25"/>
    <row r="712" ht="36.75" hidden="1" customHeight="1" x14ac:dyDescent="0.25"/>
    <row r="713" ht="36.75" hidden="1" customHeight="1" x14ac:dyDescent="0.25"/>
    <row r="714" ht="36.75" hidden="1" customHeight="1" x14ac:dyDescent="0.25"/>
    <row r="715" ht="36.75" hidden="1" customHeight="1" x14ac:dyDescent="0.25"/>
    <row r="716" ht="36.75" hidden="1" customHeight="1" x14ac:dyDescent="0.25"/>
    <row r="717" ht="36.75" hidden="1" customHeight="1" x14ac:dyDescent="0.25"/>
    <row r="718" ht="36.75" hidden="1" customHeight="1" x14ac:dyDescent="0.25"/>
    <row r="719" ht="36.75" hidden="1" customHeight="1" x14ac:dyDescent="0.25"/>
    <row r="720" ht="36.75" hidden="1" customHeight="1" x14ac:dyDescent="0.25"/>
    <row r="721" ht="36.75" hidden="1" customHeight="1" x14ac:dyDescent="0.25"/>
    <row r="722" ht="36.75" hidden="1" customHeight="1" x14ac:dyDescent="0.25"/>
    <row r="723" ht="36.75" hidden="1" customHeight="1" x14ac:dyDescent="0.25"/>
    <row r="724" ht="36.75" hidden="1" customHeight="1" x14ac:dyDescent="0.25"/>
    <row r="725" ht="36.75" hidden="1" customHeight="1" x14ac:dyDescent="0.25"/>
    <row r="726" ht="36.75" hidden="1" customHeight="1" x14ac:dyDescent="0.25"/>
    <row r="727" ht="36.75" hidden="1" customHeight="1" x14ac:dyDescent="0.25"/>
    <row r="728" ht="36.75" hidden="1" customHeight="1" x14ac:dyDescent="0.25"/>
    <row r="729" ht="36.75" hidden="1" customHeight="1" x14ac:dyDescent="0.25"/>
    <row r="730" ht="36.75" hidden="1" customHeight="1" x14ac:dyDescent="0.25"/>
    <row r="731" ht="36.75" hidden="1" customHeight="1" x14ac:dyDescent="0.25"/>
    <row r="732" ht="36.75" hidden="1" customHeight="1" x14ac:dyDescent="0.25"/>
    <row r="733" ht="36.75" hidden="1" customHeight="1" x14ac:dyDescent="0.25"/>
    <row r="734" ht="36.75" hidden="1" customHeight="1" x14ac:dyDescent="0.25"/>
    <row r="735" ht="36.75" hidden="1" customHeight="1" x14ac:dyDescent="0.25"/>
    <row r="736" ht="36.75" hidden="1" customHeight="1" x14ac:dyDescent="0.25"/>
    <row r="737" ht="36.75" hidden="1" customHeight="1" x14ac:dyDescent="0.25"/>
    <row r="738" ht="36.75" hidden="1" customHeight="1" x14ac:dyDescent="0.25"/>
    <row r="739" ht="36.75" hidden="1" customHeight="1" x14ac:dyDescent="0.25"/>
    <row r="740" ht="36.75" hidden="1" customHeight="1" x14ac:dyDescent="0.25"/>
    <row r="741" ht="36.75" hidden="1" customHeight="1" x14ac:dyDescent="0.25"/>
    <row r="742" ht="36.75" hidden="1" customHeight="1" x14ac:dyDescent="0.25"/>
    <row r="743" ht="36.75" hidden="1" customHeight="1" x14ac:dyDescent="0.25"/>
    <row r="744" ht="36.75" hidden="1" customHeight="1" x14ac:dyDescent="0.25"/>
    <row r="745" ht="36.75" hidden="1" customHeight="1" x14ac:dyDescent="0.25"/>
    <row r="746" ht="36.75" hidden="1" customHeight="1" x14ac:dyDescent="0.25"/>
    <row r="747" ht="36.75" hidden="1" customHeight="1" x14ac:dyDescent="0.25"/>
    <row r="748" ht="36.75" hidden="1" customHeight="1" x14ac:dyDescent="0.25"/>
    <row r="749" ht="36.75" hidden="1" customHeight="1" x14ac:dyDescent="0.25"/>
    <row r="750" ht="36.75" hidden="1" customHeight="1" x14ac:dyDescent="0.25"/>
    <row r="751" ht="36.75" hidden="1" customHeight="1" x14ac:dyDescent="0.25"/>
    <row r="752" ht="36.75" hidden="1" customHeight="1" x14ac:dyDescent="0.25"/>
    <row r="753" ht="36.75" hidden="1" customHeight="1" x14ac:dyDescent="0.25"/>
    <row r="754" ht="36.75" hidden="1" customHeight="1" x14ac:dyDescent="0.25"/>
    <row r="755" ht="36.75" hidden="1" customHeight="1" x14ac:dyDescent="0.25"/>
    <row r="756" ht="36.75" hidden="1" customHeight="1" x14ac:dyDescent="0.25"/>
    <row r="757" ht="36.75" hidden="1" customHeight="1" x14ac:dyDescent="0.25"/>
    <row r="758" ht="36.75" hidden="1" customHeight="1" x14ac:dyDescent="0.25"/>
    <row r="759" ht="36.75" hidden="1" customHeight="1" x14ac:dyDescent="0.25"/>
    <row r="760" ht="36.75" hidden="1" customHeight="1" x14ac:dyDescent="0.25"/>
    <row r="761" ht="36.75" hidden="1" customHeight="1" x14ac:dyDescent="0.25"/>
    <row r="762" ht="36.75" hidden="1" customHeight="1" x14ac:dyDescent="0.25"/>
    <row r="763" ht="36.75" hidden="1" customHeight="1" x14ac:dyDescent="0.25"/>
    <row r="764" ht="36.75" hidden="1" customHeight="1" x14ac:dyDescent="0.25"/>
    <row r="765" ht="36.75" hidden="1" customHeight="1" x14ac:dyDescent="0.25"/>
    <row r="766" ht="36.75" hidden="1" customHeight="1" x14ac:dyDescent="0.25"/>
    <row r="767" ht="36.75" hidden="1" customHeight="1" x14ac:dyDescent="0.25"/>
    <row r="768" ht="36.75" hidden="1" customHeight="1" x14ac:dyDescent="0.25"/>
    <row r="769" ht="36.75" hidden="1" customHeight="1" x14ac:dyDescent="0.25"/>
    <row r="770" ht="36.75" hidden="1" customHeight="1" x14ac:dyDescent="0.25"/>
    <row r="771" ht="36.75" hidden="1" customHeight="1" x14ac:dyDescent="0.25"/>
    <row r="772" ht="36.75" hidden="1" customHeight="1" x14ac:dyDescent="0.25"/>
    <row r="773" ht="36.75" hidden="1" customHeight="1" x14ac:dyDescent="0.25"/>
    <row r="774" ht="36.75" hidden="1" customHeight="1" x14ac:dyDescent="0.25"/>
    <row r="775" ht="36.75" hidden="1" customHeight="1" x14ac:dyDescent="0.25"/>
    <row r="776" ht="36.75" hidden="1" customHeight="1" x14ac:dyDescent="0.25"/>
    <row r="777" ht="36.75" hidden="1" customHeight="1" x14ac:dyDescent="0.25"/>
    <row r="778" ht="36.75" hidden="1" customHeight="1" x14ac:dyDescent="0.25"/>
    <row r="779" ht="36.75" hidden="1" customHeight="1" x14ac:dyDescent="0.25"/>
    <row r="780" ht="36.75" hidden="1" customHeight="1" x14ac:dyDescent="0.25"/>
    <row r="781" ht="36.75" hidden="1" customHeight="1" x14ac:dyDescent="0.25"/>
    <row r="782" ht="36.75" hidden="1" customHeight="1" x14ac:dyDescent="0.25"/>
    <row r="783" ht="36.75" hidden="1" customHeight="1" x14ac:dyDescent="0.25"/>
    <row r="784" ht="36.75" hidden="1" customHeight="1" x14ac:dyDescent="0.25"/>
    <row r="785" ht="36.75" hidden="1" customHeight="1" x14ac:dyDescent="0.25"/>
    <row r="786" ht="36.75" hidden="1" customHeight="1" x14ac:dyDescent="0.25"/>
    <row r="787" ht="36.75" hidden="1" customHeight="1" x14ac:dyDescent="0.25"/>
    <row r="788" ht="36.75" hidden="1" customHeight="1" x14ac:dyDescent="0.25"/>
    <row r="789" ht="36.75" hidden="1" customHeight="1" x14ac:dyDescent="0.25"/>
    <row r="790" ht="36.75" hidden="1" customHeight="1" x14ac:dyDescent="0.25"/>
    <row r="791" ht="36.75" hidden="1" customHeight="1" x14ac:dyDescent="0.25"/>
    <row r="792" ht="36.75" hidden="1" customHeight="1" x14ac:dyDescent="0.25"/>
    <row r="793" ht="36.75" hidden="1" customHeight="1" x14ac:dyDescent="0.25"/>
    <row r="794" ht="36.75" hidden="1" customHeight="1" x14ac:dyDescent="0.25"/>
    <row r="795" ht="36.75" hidden="1" customHeight="1" x14ac:dyDescent="0.25"/>
    <row r="796" ht="36.75" hidden="1" customHeight="1" x14ac:dyDescent="0.25"/>
    <row r="797" ht="36.75" hidden="1" customHeight="1" x14ac:dyDescent="0.25"/>
    <row r="798" ht="36.75" hidden="1" customHeight="1" x14ac:dyDescent="0.25"/>
    <row r="799" ht="36.75" hidden="1" customHeight="1" x14ac:dyDescent="0.25"/>
    <row r="800" ht="36.75" hidden="1" customHeight="1" x14ac:dyDescent="0.25"/>
    <row r="801" ht="36.75" hidden="1" customHeight="1" x14ac:dyDescent="0.25"/>
    <row r="802" ht="36.75" hidden="1" customHeight="1" x14ac:dyDescent="0.25"/>
    <row r="803" ht="36.75" hidden="1" customHeight="1" x14ac:dyDescent="0.25"/>
    <row r="804" ht="36.75" hidden="1" customHeight="1" x14ac:dyDescent="0.25"/>
    <row r="805" ht="36.75" hidden="1" customHeight="1" x14ac:dyDescent="0.25"/>
    <row r="806" ht="36.75" hidden="1" customHeight="1" x14ac:dyDescent="0.25"/>
    <row r="807" ht="36.75" hidden="1" customHeight="1" x14ac:dyDescent="0.25"/>
    <row r="808" ht="36.75" hidden="1" customHeight="1" x14ac:dyDescent="0.25"/>
    <row r="809" ht="36.75" hidden="1" customHeight="1" x14ac:dyDescent="0.25"/>
    <row r="810" ht="36.75" hidden="1" customHeight="1" x14ac:dyDescent="0.25"/>
    <row r="811" ht="36.75" hidden="1" customHeight="1" x14ac:dyDescent="0.25"/>
    <row r="812" ht="36.75" hidden="1" customHeight="1" x14ac:dyDescent="0.25"/>
    <row r="813" ht="36.75" hidden="1" customHeight="1" x14ac:dyDescent="0.25"/>
    <row r="814" ht="36.75" hidden="1" customHeight="1" x14ac:dyDescent="0.25"/>
    <row r="815" ht="36.75" hidden="1" customHeight="1" x14ac:dyDescent="0.25"/>
    <row r="816" ht="36.75" hidden="1" customHeight="1" x14ac:dyDescent="0.25"/>
    <row r="817" ht="36.75" hidden="1" customHeight="1" x14ac:dyDescent="0.25"/>
    <row r="818" ht="36.75" hidden="1" customHeight="1" x14ac:dyDescent="0.25"/>
    <row r="819" ht="36.75" hidden="1" customHeight="1" x14ac:dyDescent="0.25"/>
    <row r="820" ht="36.75" hidden="1" customHeight="1" x14ac:dyDescent="0.25"/>
    <row r="821" ht="36.75" hidden="1" customHeight="1" x14ac:dyDescent="0.25"/>
    <row r="822" ht="36.75" hidden="1" customHeight="1" x14ac:dyDescent="0.25"/>
    <row r="823" ht="36.75" hidden="1" customHeight="1" x14ac:dyDescent="0.25"/>
    <row r="824" ht="36.75" hidden="1" customHeight="1" x14ac:dyDescent="0.25"/>
    <row r="825" ht="36.75" hidden="1" customHeight="1" x14ac:dyDescent="0.25"/>
    <row r="826" ht="36.75" hidden="1" customHeight="1" x14ac:dyDescent="0.25"/>
    <row r="827" ht="36.75" hidden="1" customHeight="1" x14ac:dyDescent="0.25"/>
    <row r="828" ht="36.75" hidden="1" customHeight="1" x14ac:dyDescent="0.25"/>
    <row r="829" ht="36.75" hidden="1" customHeight="1" x14ac:dyDescent="0.25"/>
    <row r="830" ht="36.75" hidden="1" customHeight="1" x14ac:dyDescent="0.25"/>
    <row r="831" ht="36.75" hidden="1" customHeight="1" x14ac:dyDescent="0.25"/>
    <row r="832" ht="36.75" hidden="1" customHeight="1" x14ac:dyDescent="0.25"/>
    <row r="833" ht="36.75" hidden="1" customHeight="1" x14ac:dyDescent="0.25"/>
    <row r="834" ht="36.75" hidden="1" customHeight="1" x14ac:dyDescent="0.25"/>
    <row r="835" ht="36.75" hidden="1" customHeight="1" x14ac:dyDescent="0.25"/>
    <row r="836" ht="36.75" hidden="1" customHeight="1" x14ac:dyDescent="0.25"/>
    <row r="837" ht="36.75" hidden="1" customHeight="1" x14ac:dyDescent="0.25"/>
    <row r="838" ht="36.75" hidden="1" customHeight="1" x14ac:dyDescent="0.25"/>
    <row r="839" ht="36.75" hidden="1" customHeight="1" x14ac:dyDescent="0.25"/>
    <row r="840" ht="36.75" hidden="1" customHeight="1" x14ac:dyDescent="0.25"/>
    <row r="841" ht="36.75" hidden="1" customHeight="1" x14ac:dyDescent="0.25"/>
    <row r="842" ht="36.75" hidden="1" customHeight="1" x14ac:dyDescent="0.25"/>
    <row r="843" ht="36.75" hidden="1" customHeight="1" x14ac:dyDescent="0.25"/>
    <row r="844" ht="36.75" hidden="1" customHeight="1" x14ac:dyDescent="0.25"/>
    <row r="845" ht="36.75" hidden="1" customHeight="1" x14ac:dyDescent="0.25"/>
    <row r="846" ht="36.75" hidden="1" customHeight="1" x14ac:dyDescent="0.25"/>
    <row r="847" ht="36.75" hidden="1" customHeight="1" x14ac:dyDescent="0.25"/>
    <row r="848" ht="36.75" hidden="1" customHeight="1" x14ac:dyDescent="0.25"/>
    <row r="849" ht="36.75" hidden="1" customHeight="1" x14ac:dyDescent="0.25"/>
    <row r="850" ht="36.75" hidden="1" customHeight="1" x14ac:dyDescent="0.25"/>
    <row r="851" ht="36.75" hidden="1" customHeight="1" x14ac:dyDescent="0.25"/>
    <row r="852" ht="36.75" hidden="1" customHeight="1" x14ac:dyDescent="0.25"/>
    <row r="853" ht="36.75" hidden="1" customHeight="1" x14ac:dyDescent="0.25"/>
    <row r="854" ht="36.75" hidden="1" customHeight="1" x14ac:dyDescent="0.25"/>
    <row r="855" ht="36.75" hidden="1" customHeight="1" x14ac:dyDescent="0.25"/>
    <row r="856" ht="36.75" hidden="1" customHeight="1" x14ac:dyDescent="0.25"/>
    <row r="857" ht="36.75" hidden="1" customHeight="1" x14ac:dyDescent="0.25"/>
    <row r="858" ht="36.75" hidden="1" customHeight="1" x14ac:dyDescent="0.25"/>
    <row r="859" ht="36.75" hidden="1" customHeight="1" x14ac:dyDescent="0.25"/>
    <row r="860" ht="36.75" hidden="1" customHeight="1" x14ac:dyDescent="0.25"/>
    <row r="861" ht="36.75" hidden="1" customHeight="1" x14ac:dyDescent="0.25"/>
    <row r="862" ht="36.75" hidden="1" customHeight="1" x14ac:dyDescent="0.25"/>
    <row r="863" ht="36.75" hidden="1" customHeight="1" x14ac:dyDescent="0.25"/>
    <row r="864" ht="36.75" hidden="1" customHeight="1" x14ac:dyDescent="0.25"/>
    <row r="865" ht="36.75" hidden="1" customHeight="1" x14ac:dyDescent="0.25"/>
    <row r="866" ht="36.75" hidden="1" customHeight="1" x14ac:dyDescent="0.25"/>
    <row r="867" ht="36.75" hidden="1" customHeight="1" x14ac:dyDescent="0.25"/>
    <row r="868" ht="36.75" hidden="1" customHeight="1" x14ac:dyDescent="0.25"/>
    <row r="869" ht="36.75" hidden="1" customHeight="1" x14ac:dyDescent="0.25"/>
    <row r="870" ht="36.75" hidden="1" customHeight="1" x14ac:dyDescent="0.25"/>
    <row r="871" ht="36.75" hidden="1" customHeight="1" x14ac:dyDescent="0.25"/>
    <row r="872" ht="36.75" hidden="1" customHeight="1" x14ac:dyDescent="0.25"/>
    <row r="873" ht="36.75" hidden="1" customHeight="1" x14ac:dyDescent="0.25"/>
    <row r="874" ht="36.75" hidden="1" customHeight="1" x14ac:dyDescent="0.25"/>
    <row r="875" ht="36.75" hidden="1" customHeight="1" x14ac:dyDescent="0.25"/>
    <row r="876" ht="36.75" hidden="1" customHeight="1" x14ac:dyDescent="0.25"/>
    <row r="877" ht="36.75" hidden="1" customHeight="1" x14ac:dyDescent="0.25"/>
    <row r="878" ht="36.75" hidden="1" customHeight="1" x14ac:dyDescent="0.25"/>
    <row r="879" ht="36.75" hidden="1" customHeight="1" x14ac:dyDescent="0.25"/>
    <row r="880" ht="36.75" hidden="1" customHeight="1" x14ac:dyDescent="0.25"/>
    <row r="881" ht="36.75" hidden="1" customHeight="1" x14ac:dyDescent="0.25"/>
    <row r="882" ht="36.75" hidden="1" customHeight="1" x14ac:dyDescent="0.25"/>
    <row r="883" ht="36.75" hidden="1" customHeight="1" x14ac:dyDescent="0.25"/>
    <row r="884" ht="36.75" hidden="1" customHeight="1" x14ac:dyDescent="0.25"/>
    <row r="885" ht="36.75" hidden="1" customHeight="1" x14ac:dyDescent="0.25"/>
    <row r="886" ht="36.75" hidden="1" customHeight="1" x14ac:dyDescent="0.25"/>
    <row r="887" ht="36.75" hidden="1" customHeight="1" x14ac:dyDescent="0.25"/>
    <row r="888" ht="36.75" hidden="1" customHeight="1" x14ac:dyDescent="0.25"/>
    <row r="889" ht="36.75" hidden="1" customHeight="1" x14ac:dyDescent="0.25"/>
    <row r="890" ht="36.75" hidden="1" customHeight="1" x14ac:dyDescent="0.25"/>
    <row r="891" ht="36.75" hidden="1" customHeight="1" x14ac:dyDescent="0.25"/>
    <row r="892" ht="36.75" hidden="1" customHeight="1" x14ac:dyDescent="0.25"/>
    <row r="893" ht="36.75" hidden="1" customHeight="1" x14ac:dyDescent="0.25"/>
    <row r="894" ht="36.75" hidden="1" customHeight="1" x14ac:dyDescent="0.25"/>
    <row r="895" ht="36.75" hidden="1" customHeight="1" x14ac:dyDescent="0.25"/>
    <row r="896" ht="36.75" hidden="1" customHeight="1" x14ac:dyDescent="0.25"/>
    <row r="897" ht="36.75" hidden="1" customHeight="1" x14ac:dyDescent="0.25"/>
    <row r="898" ht="36.75" hidden="1" customHeight="1" x14ac:dyDescent="0.25"/>
    <row r="899" ht="36.75" hidden="1" customHeight="1" x14ac:dyDescent="0.25"/>
    <row r="900" ht="36.75" hidden="1" customHeight="1" x14ac:dyDescent="0.25"/>
    <row r="901" ht="36.75" hidden="1" customHeight="1" x14ac:dyDescent="0.25"/>
    <row r="902" ht="36.75" hidden="1" customHeight="1" x14ac:dyDescent="0.25"/>
    <row r="903" ht="36.75" hidden="1" customHeight="1" x14ac:dyDescent="0.25"/>
    <row r="904" ht="36.75" hidden="1" customHeight="1" x14ac:dyDescent="0.25"/>
    <row r="905" ht="36.75" hidden="1" customHeight="1" x14ac:dyDescent="0.25"/>
    <row r="906" ht="36.75" hidden="1" customHeight="1" x14ac:dyDescent="0.25"/>
    <row r="907" ht="36.75" hidden="1" customHeight="1" x14ac:dyDescent="0.25"/>
    <row r="908" ht="36.75" hidden="1" customHeight="1" x14ac:dyDescent="0.25"/>
    <row r="909" ht="36.75" hidden="1" customHeight="1" x14ac:dyDescent="0.25"/>
    <row r="910" ht="36.75" hidden="1" customHeight="1" x14ac:dyDescent="0.25"/>
    <row r="911" ht="36.75" hidden="1" customHeight="1" x14ac:dyDescent="0.25"/>
    <row r="912" ht="36.75" hidden="1" customHeight="1" x14ac:dyDescent="0.25"/>
    <row r="913" ht="36.75" hidden="1" customHeight="1" x14ac:dyDescent="0.25"/>
    <row r="914" ht="36.75" hidden="1" customHeight="1" x14ac:dyDescent="0.25"/>
    <row r="915" ht="36.75" hidden="1" customHeight="1" x14ac:dyDescent="0.25"/>
    <row r="916" ht="36.75" hidden="1" customHeight="1" x14ac:dyDescent="0.25"/>
    <row r="917" ht="36.75" hidden="1" customHeight="1" x14ac:dyDescent="0.25"/>
    <row r="918" ht="36.75" hidden="1" customHeight="1" x14ac:dyDescent="0.25"/>
    <row r="919" ht="36.75" hidden="1" customHeight="1" x14ac:dyDescent="0.25"/>
    <row r="920" ht="36.75" hidden="1" customHeight="1" x14ac:dyDescent="0.25"/>
    <row r="921" ht="36.75" hidden="1" customHeight="1" x14ac:dyDescent="0.25"/>
    <row r="922" ht="36.75" hidden="1" customHeight="1" x14ac:dyDescent="0.25"/>
    <row r="923" ht="36.75" hidden="1" customHeight="1" x14ac:dyDescent="0.25"/>
    <row r="924" ht="36.75" hidden="1" customHeight="1" x14ac:dyDescent="0.25"/>
    <row r="925" ht="36.75" hidden="1" customHeight="1" x14ac:dyDescent="0.25"/>
    <row r="926" ht="36.75" hidden="1" customHeight="1" x14ac:dyDescent="0.25"/>
    <row r="927" ht="36.75" hidden="1" customHeight="1" x14ac:dyDescent="0.25"/>
    <row r="928" ht="36.75" hidden="1" customHeight="1" x14ac:dyDescent="0.25"/>
    <row r="929" ht="36.75" hidden="1" customHeight="1" x14ac:dyDescent="0.25"/>
    <row r="930" ht="36.75" hidden="1" customHeight="1" x14ac:dyDescent="0.25"/>
    <row r="931" ht="36.75" hidden="1" customHeight="1" x14ac:dyDescent="0.25"/>
    <row r="932" ht="36.75" hidden="1" customHeight="1" x14ac:dyDescent="0.25"/>
    <row r="933" ht="36.75" hidden="1" customHeight="1" x14ac:dyDescent="0.25"/>
    <row r="934" ht="36.75" hidden="1" customHeight="1" x14ac:dyDescent="0.25"/>
    <row r="935" ht="36.75" hidden="1" customHeight="1" x14ac:dyDescent="0.25"/>
    <row r="936" ht="36.75" hidden="1" customHeight="1" x14ac:dyDescent="0.25"/>
    <row r="937" ht="36.75" hidden="1" customHeight="1" x14ac:dyDescent="0.25"/>
    <row r="938" ht="36.75" hidden="1" customHeight="1" x14ac:dyDescent="0.25"/>
    <row r="939" ht="36.75" hidden="1" customHeight="1" x14ac:dyDescent="0.25"/>
    <row r="940" ht="36.75" hidden="1" customHeight="1" x14ac:dyDescent="0.25"/>
    <row r="941" ht="36.75" hidden="1" customHeight="1" x14ac:dyDescent="0.25"/>
    <row r="942" ht="36.75" hidden="1" customHeight="1" x14ac:dyDescent="0.25"/>
    <row r="943" ht="36.75" hidden="1" customHeight="1" x14ac:dyDescent="0.25"/>
    <row r="944" ht="36.75" hidden="1" customHeight="1" x14ac:dyDescent="0.25"/>
  </sheetData>
  <mergeCells count="6">
    <mergeCell ref="A295:B295"/>
    <mergeCell ref="A3:A4"/>
    <mergeCell ref="B3:B4"/>
    <mergeCell ref="C3:C4"/>
    <mergeCell ref="A1:C1"/>
    <mergeCell ref="A2:C2"/>
  </mergeCells>
  <conditionalFormatting sqref="C219 C226:C227 C223 C215 C229 C221 C188 C217 C230:IV230">
    <cfRule type="containsBlanks" dxfId="267" priority="18">
      <formula>LEN(TRIM(C188))=0</formula>
    </cfRule>
  </conditionalFormatting>
  <conditionalFormatting sqref="C240">
    <cfRule type="containsBlanks" dxfId="266" priority="15">
      <formula>LEN(TRIM(C240))=0</formula>
    </cfRule>
  </conditionalFormatting>
  <conditionalFormatting sqref="C236">
    <cfRule type="containsBlanks" dxfId="265" priority="14">
      <formula>LEN(TRIM(C236))=0</formula>
    </cfRule>
  </conditionalFormatting>
  <conditionalFormatting sqref="B234:C234">
    <cfRule type="containsBlanks" dxfId="264" priority="12">
      <formula>LEN(TRIM(B234))=0</formula>
    </cfRule>
  </conditionalFormatting>
  <conditionalFormatting sqref="B236">
    <cfRule type="containsBlanks" dxfId="263" priority="8">
      <formula>LEN(TRIM(B236))=0</formula>
    </cfRule>
  </conditionalFormatting>
  <conditionalFormatting sqref="B238">
    <cfRule type="containsBlanks" dxfId="262" priority="7">
      <formula>LEN(TRIM(B238))=0</formula>
    </cfRule>
  </conditionalFormatting>
  <conditionalFormatting sqref="B240">
    <cfRule type="containsBlanks" dxfId="261" priority="6">
      <formula>LEN(TRIM(B240))=0</formula>
    </cfRule>
  </conditionalFormatting>
  <conditionalFormatting sqref="C238">
    <cfRule type="containsBlanks" dxfId="260" priority="4">
      <formula>LEN(TRIM(C238))=0</formula>
    </cfRule>
  </conditionalFormatting>
  <conditionalFormatting sqref="B233">
    <cfRule type="containsBlanks" dxfId="259" priority="3">
      <formula>LEN(TRIM(B233))=0</formula>
    </cfRule>
  </conditionalFormatting>
  <conditionalFormatting sqref="C233">
    <cfRule type="containsBlanks" dxfId="258" priority="2">
      <formula>LEN(TRIM(C233))=0</formula>
    </cfRule>
  </conditionalFormatting>
  <dataValidations count="2">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sqref="C268 C266 C43 C284 C239 C67 C228 C189:C192 C222 C175:C177 C173 C24:C26 C21:C22 C108:C110 C183:C187 C18:C19 C9:C15 C33 C35 C82:C85 C74:C78 C46:C47 C286 C57 C116:C119 C237 C37 C39:C41 C61:C65 C69:C72 C87:C89 C91:C97 C112:C114 C99:C102 C121:C126 C128:C135 C137:C144 C150:C152 C169 C154:C159 C162:C166 C146:C148 C171 C194:C202 C205 C208 C216 C179 C218 C212 C224 C214 C220 C231 C235 C250:C253 C241:C242 C246:C247 C256:C258 C262 C271:C272 C276:C278 C281:C282 C104:C106 C290:C292">
      <formula1>0</formula1>
    </dataValidation>
  </dataValidations>
  <printOptions horizontalCentered="1" gridLines="1"/>
  <pageMargins left="0.78740157480314965" right="0.55118110236220474" top="0.62" bottom="0.43307086614173229" header="0.39370078740157483" footer="0.23622047244094491"/>
  <pageSetup scale="81" orientation="portrait" r:id="rId1"/>
  <headerFooter>
    <oddFooter xml:space="preserve">&amp;L&amp;"-,Cursiva"          Ejercicio Fiscal 2018&amp;RPágina &amp;P de &amp;N&amp;K00+000----------- &amp;K01+000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00736F"/>
  </sheetPr>
  <dimension ref="A1:IV219"/>
  <sheetViews>
    <sheetView showGridLines="0" topLeftCell="A61" zoomScale="90" zoomScaleNormal="90" workbookViewId="0">
      <selection activeCell="F76" sqref="F76"/>
    </sheetView>
  </sheetViews>
  <sheetFormatPr baseColWidth="10" defaultColWidth="0" defaultRowHeight="15" customHeight="1" zeroHeight="1" x14ac:dyDescent="0.25"/>
  <cols>
    <col min="1" max="1" width="8.42578125" style="27" customWidth="1"/>
    <col min="2" max="2" width="32.85546875" style="25" customWidth="1"/>
    <col min="3" max="3" width="17.140625" style="32" customWidth="1"/>
    <col min="4" max="4" width="15.42578125" style="33" customWidth="1"/>
    <col min="5" max="5" width="23.42578125" style="25" customWidth="1"/>
    <col min="6" max="6" width="20.7109375" style="25" customWidth="1"/>
    <col min="7" max="7" width="25.7109375" style="25" customWidth="1"/>
    <col min="8" max="8" width="0.7109375" style="25" customWidth="1"/>
    <col min="9" max="16" width="0" style="25" hidden="1" customWidth="1"/>
    <col min="17" max="17" width="11.42578125" style="25" hidden="1" customWidth="1"/>
    <col min="18" max="18" width="0" style="25" hidden="1" customWidth="1"/>
    <col min="19" max="16384" width="11.42578125" style="25" hidden="1"/>
  </cols>
  <sheetData>
    <row r="1" spans="1:7" ht="33" customHeight="1" x14ac:dyDescent="0.25">
      <c r="A1" s="740" t="s">
        <v>1785</v>
      </c>
      <c r="B1" s="741"/>
      <c r="C1" s="741"/>
      <c r="D1" s="741"/>
      <c r="E1" s="741"/>
      <c r="F1" s="741"/>
      <c r="G1" s="742"/>
    </row>
    <row r="2" spans="1:7" ht="21" customHeight="1" x14ac:dyDescent="0.25">
      <c r="A2" s="743" t="str">
        <f>'Objetivos PMD'!$C$3</f>
        <v xml:space="preserve">Municipio:  JUANACATLAN  </v>
      </c>
      <c r="B2" s="744"/>
      <c r="C2" s="744"/>
      <c r="D2" s="744"/>
      <c r="E2" s="744"/>
      <c r="F2" s="744"/>
      <c r="G2" s="745"/>
    </row>
    <row r="3" spans="1:7" s="17" customFormat="1" ht="9.75" customHeight="1" x14ac:dyDescent="0.25">
      <c r="A3" s="791" t="s">
        <v>7</v>
      </c>
      <c r="B3" s="791"/>
      <c r="C3" s="791"/>
      <c r="D3" s="791"/>
      <c r="E3" s="792" t="s">
        <v>1786</v>
      </c>
      <c r="F3" s="792" t="s">
        <v>1787</v>
      </c>
      <c r="G3" s="793" t="s">
        <v>1788</v>
      </c>
    </row>
    <row r="4" spans="1:7" s="17" customFormat="1" ht="11.25" customHeight="1" x14ac:dyDescent="0.25">
      <c r="A4" s="791"/>
      <c r="B4" s="791"/>
      <c r="C4" s="791"/>
      <c r="D4" s="791"/>
      <c r="E4" s="792"/>
      <c r="F4" s="792"/>
      <c r="G4" s="793"/>
    </row>
    <row r="5" spans="1:7" s="17" customFormat="1" ht="15.75" x14ac:dyDescent="0.25">
      <c r="A5" s="794" t="s">
        <v>45</v>
      </c>
      <c r="B5" s="795"/>
      <c r="C5" s="795"/>
      <c r="D5" s="795"/>
      <c r="E5" s="795"/>
      <c r="F5" s="795"/>
      <c r="G5" s="796"/>
    </row>
    <row r="6" spans="1:7" s="17" customFormat="1" ht="15" customHeight="1" x14ac:dyDescent="0.25">
      <c r="A6" s="316">
        <v>1000</v>
      </c>
      <c r="B6" s="797" t="s">
        <v>46</v>
      </c>
      <c r="C6" s="797"/>
      <c r="D6" s="797"/>
      <c r="E6" s="317">
        <f>SUM(E7:E13)</f>
        <v>21284556.790000003</v>
      </c>
      <c r="F6" s="317">
        <f>SUM(F7:F13)</f>
        <v>25754213.800000001</v>
      </c>
      <c r="G6" s="318">
        <f>F6/E6-1</f>
        <v>0.20999530570915859</v>
      </c>
    </row>
    <row r="7" spans="1:7" s="17" customFormat="1" ht="15" customHeight="1" x14ac:dyDescent="0.25">
      <c r="A7" s="83">
        <v>1100</v>
      </c>
      <c r="B7" s="782" t="s">
        <v>47</v>
      </c>
      <c r="C7" s="782"/>
      <c r="D7" s="782"/>
      <c r="E7" s="591">
        <v>15514375.800000001</v>
      </c>
      <c r="F7" s="98">
        <f>'PRESUP.EGRESOS FUENTE FINANCIAM'!M7</f>
        <v>18169115.400000002</v>
      </c>
      <c r="G7" s="99">
        <f>F7/E7-1</f>
        <v>0.17111481855428567</v>
      </c>
    </row>
    <row r="8" spans="1:7" s="17" customFormat="1" ht="15" customHeight="1" x14ac:dyDescent="0.25">
      <c r="A8" s="83">
        <v>1200</v>
      </c>
      <c r="B8" s="782" t="s">
        <v>48</v>
      </c>
      <c r="C8" s="782"/>
      <c r="D8" s="782"/>
      <c r="E8" s="591">
        <v>1464905</v>
      </c>
      <c r="F8" s="98">
        <f>'PRESUP.EGRESOS FUENTE FINANCIAM'!M12</f>
        <v>2729566.88</v>
      </c>
      <c r="G8" s="99">
        <f t="shared" ref="G8:G13" si="0">F8/E8-1</f>
        <v>0.86330641236121108</v>
      </c>
    </row>
    <row r="9" spans="1:7" s="17" customFormat="1" ht="15" customHeight="1" x14ac:dyDescent="0.25">
      <c r="A9" s="83">
        <v>1300</v>
      </c>
      <c r="B9" s="782" t="s">
        <v>49</v>
      </c>
      <c r="C9" s="782"/>
      <c r="D9" s="782"/>
      <c r="E9" s="591">
        <v>3258051</v>
      </c>
      <c r="F9" s="98">
        <f>'PRESUP.EGRESOS FUENTE FINANCIAM'!M17</f>
        <v>3885290.94</v>
      </c>
      <c r="G9" s="99">
        <f t="shared" si="0"/>
        <v>0.19251998817698057</v>
      </c>
    </row>
    <row r="10" spans="1:7" s="17" customFormat="1" ht="15" customHeight="1" x14ac:dyDescent="0.25">
      <c r="A10" s="83">
        <v>1400</v>
      </c>
      <c r="B10" s="782" t="s">
        <v>50</v>
      </c>
      <c r="C10" s="782"/>
      <c r="D10" s="782"/>
      <c r="E10" s="591">
        <v>0</v>
      </c>
      <c r="F10" s="98">
        <f>'PRESUP.EGRESOS FUENTE FINANCIAM'!M26</f>
        <v>0</v>
      </c>
      <c r="G10" s="99" t="e">
        <f t="shared" si="0"/>
        <v>#DIV/0!</v>
      </c>
    </row>
    <row r="11" spans="1:7" s="17" customFormat="1" ht="15" customHeight="1" x14ac:dyDescent="0.25">
      <c r="A11" s="83">
        <v>1500</v>
      </c>
      <c r="B11" s="782" t="s">
        <v>51</v>
      </c>
      <c r="C11" s="782"/>
      <c r="D11" s="782"/>
      <c r="E11" s="591">
        <v>85000</v>
      </c>
      <c r="F11" s="98">
        <f>'PRESUP.EGRESOS FUENTE FINANCIAM'!M31</f>
        <v>0</v>
      </c>
      <c r="G11" s="99">
        <f t="shared" si="0"/>
        <v>-1</v>
      </c>
    </row>
    <row r="12" spans="1:7" s="17" customFormat="1" ht="15" customHeight="1" x14ac:dyDescent="0.25">
      <c r="A12" s="83">
        <v>1600</v>
      </c>
      <c r="B12" s="782" t="s">
        <v>52</v>
      </c>
      <c r="C12" s="782"/>
      <c r="D12" s="782"/>
      <c r="E12" s="591">
        <v>678830.96</v>
      </c>
      <c r="F12" s="98">
        <f>'PRESUP.EGRESOS FUENTE FINANCIAM'!M38</f>
        <v>683681.36</v>
      </c>
      <c r="G12" s="99">
        <f t="shared" si="0"/>
        <v>7.1452250793040406E-3</v>
      </c>
    </row>
    <row r="13" spans="1:7" s="17" customFormat="1" ht="15" customHeight="1" x14ac:dyDescent="0.25">
      <c r="A13" s="83">
        <v>1700</v>
      </c>
      <c r="B13" s="783" t="s">
        <v>53</v>
      </c>
      <c r="C13" s="784"/>
      <c r="D13" s="785"/>
      <c r="E13" s="591">
        <v>283394.03000000003</v>
      </c>
      <c r="F13" s="98">
        <f>'PRESUP.EGRESOS FUENTE FINANCIAM'!M40</f>
        <v>286559.21999999997</v>
      </c>
      <c r="G13" s="99">
        <f t="shared" si="0"/>
        <v>1.1168866189594562E-2</v>
      </c>
    </row>
    <row r="14" spans="1:7" s="17" customFormat="1" ht="15" customHeight="1" x14ac:dyDescent="0.25">
      <c r="A14" s="319">
        <v>2000</v>
      </c>
      <c r="B14" s="777" t="s">
        <v>54</v>
      </c>
      <c r="C14" s="777"/>
      <c r="D14" s="777"/>
      <c r="E14" s="320">
        <f>SUM(E15:E23)</f>
        <v>4629217</v>
      </c>
      <c r="F14" s="320">
        <f>SUM(F15:F23)</f>
        <v>4771703</v>
      </c>
      <c r="G14" s="321">
        <f>F14/E14-1</f>
        <v>3.0779719334824929E-2</v>
      </c>
    </row>
    <row r="15" spans="1:7" s="17" customFormat="1" ht="15" customHeight="1" x14ac:dyDescent="0.25">
      <c r="A15" s="83">
        <v>2100</v>
      </c>
      <c r="B15" s="782" t="s">
        <v>55</v>
      </c>
      <c r="C15" s="782"/>
      <c r="D15" s="782"/>
      <c r="E15" s="18">
        <v>387000</v>
      </c>
      <c r="F15" s="98">
        <f>'PRESUP.EGRESOS FUENTE FINANCIAM'!M44</f>
        <v>429300</v>
      </c>
      <c r="G15" s="99">
        <f>F15/E15-1</f>
        <v>0.10930232558139541</v>
      </c>
    </row>
    <row r="16" spans="1:7" s="17" customFormat="1" ht="15" customHeight="1" x14ac:dyDescent="0.25">
      <c r="A16" s="83">
        <v>2200</v>
      </c>
      <c r="B16" s="782" t="s">
        <v>56</v>
      </c>
      <c r="C16" s="782"/>
      <c r="D16" s="782"/>
      <c r="E16" s="18">
        <v>46000</v>
      </c>
      <c r="F16" s="98">
        <f>'PRESUP.EGRESOS FUENTE FINANCIAM'!M53</f>
        <v>43800</v>
      </c>
      <c r="G16" s="99">
        <f t="shared" ref="G16:G23" si="1">F16/E16-1</f>
        <v>-4.7826086956521685E-2</v>
      </c>
    </row>
    <row r="17" spans="1:7" s="17" customFormat="1" ht="15" customHeight="1" x14ac:dyDescent="0.25">
      <c r="A17" s="83">
        <v>2300</v>
      </c>
      <c r="B17" s="782" t="s">
        <v>57</v>
      </c>
      <c r="C17" s="782"/>
      <c r="D17" s="782"/>
      <c r="E17" s="19">
        <v>0</v>
      </c>
      <c r="F17" s="98">
        <f>'PRESUP.EGRESOS FUENTE FINANCIAM'!M57</f>
        <v>0</v>
      </c>
      <c r="G17" s="99" t="e">
        <f t="shared" si="1"/>
        <v>#DIV/0!</v>
      </c>
    </row>
    <row r="18" spans="1:7" s="17" customFormat="1" ht="15" customHeight="1" x14ac:dyDescent="0.25">
      <c r="A18" s="83">
        <v>2400</v>
      </c>
      <c r="B18" s="782" t="s">
        <v>58</v>
      </c>
      <c r="C18" s="782"/>
      <c r="D18" s="782"/>
      <c r="E18" s="19">
        <v>342000</v>
      </c>
      <c r="F18" s="98">
        <f>'PRESUP.EGRESOS FUENTE FINANCIAM'!M67</f>
        <v>382200</v>
      </c>
      <c r="G18" s="99">
        <f t="shared" si="1"/>
        <v>0.11754385964912273</v>
      </c>
    </row>
    <row r="19" spans="1:7" s="17" customFormat="1" ht="15" customHeight="1" x14ac:dyDescent="0.25">
      <c r="A19" s="83">
        <v>2500</v>
      </c>
      <c r="B19" s="782" t="s">
        <v>59</v>
      </c>
      <c r="C19" s="782"/>
      <c r="D19" s="782"/>
      <c r="E19" s="19">
        <v>328000</v>
      </c>
      <c r="F19" s="98">
        <f>'PRESUP.EGRESOS FUENTE FINANCIAM'!M77</f>
        <v>223000</v>
      </c>
      <c r="G19" s="99">
        <f t="shared" si="1"/>
        <v>-0.32012195121951215</v>
      </c>
    </row>
    <row r="20" spans="1:7" s="17" customFormat="1" ht="15" customHeight="1" x14ac:dyDescent="0.25">
      <c r="A20" s="83">
        <v>2600</v>
      </c>
      <c r="B20" s="782" t="s">
        <v>60</v>
      </c>
      <c r="C20" s="782"/>
      <c r="D20" s="782"/>
      <c r="E20" s="19">
        <v>3052868</v>
      </c>
      <c r="F20" s="98">
        <f>'PRESUP.EGRESOS FUENTE FINANCIAM'!M85</f>
        <v>3105303</v>
      </c>
      <c r="G20" s="99">
        <f t="shared" si="1"/>
        <v>1.7175652533945041E-2</v>
      </c>
    </row>
    <row r="21" spans="1:7" s="17" customFormat="1" ht="15" customHeight="1" x14ac:dyDescent="0.25">
      <c r="A21" s="83">
        <v>2700</v>
      </c>
      <c r="B21" s="783" t="s">
        <v>61</v>
      </c>
      <c r="C21" s="784"/>
      <c r="D21" s="785"/>
      <c r="E21" s="19">
        <v>78000</v>
      </c>
      <c r="F21" s="98">
        <f>'PRESUP.EGRESOS FUENTE FINANCIAM'!M88</f>
        <v>54400</v>
      </c>
      <c r="G21" s="99">
        <f t="shared" si="1"/>
        <v>-0.3025641025641026</v>
      </c>
    </row>
    <row r="22" spans="1:7" s="17" customFormat="1" ht="15" customHeight="1" x14ac:dyDescent="0.25">
      <c r="A22" s="83">
        <v>2800</v>
      </c>
      <c r="B22" s="783" t="s">
        <v>62</v>
      </c>
      <c r="C22" s="784"/>
      <c r="D22" s="785"/>
      <c r="E22" s="19">
        <v>0</v>
      </c>
      <c r="F22" s="98">
        <f>'PRESUP.EGRESOS FUENTE FINANCIAM'!M94</f>
        <v>25000</v>
      </c>
      <c r="G22" s="99" t="e">
        <f t="shared" si="1"/>
        <v>#DIV/0!</v>
      </c>
    </row>
    <row r="23" spans="1:7" s="17" customFormat="1" ht="15" customHeight="1" x14ac:dyDescent="0.25">
      <c r="A23" s="83">
        <v>2900</v>
      </c>
      <c r="B23" s="782" t="s">
        <v>63</v>
      </c>
      <c r="C23" s="782"/>
      <c r="D23" s="782"/>
      <c r="E23" s="19">
        <v>395349</v>
      </c>
      <c r="F23" s="98">
        <f>'PRESUP.EGRESOS FUENTE FINANCIAM'!M98</f>
        <v>508700</v>
      </c>
      <c r="G23" s="99">
        <f t="shared" si="1"/>
        <v>0.28671123488360917</v>
      </c>
    </row>
    <row r="24" spans="1:7" s="17" customFormat="1" ht="15" customHeight="1" x14ac:dyDescent="0.25">
      <c r="A24" s="319">
        <v>3000</v>
      </c>
      <c r="B24" s="777" t="s">
        <v>64</v>
      </c>
      <c r="C24" s="777"/>
      <c r="D24" s="777"/>
      <c r="E24" s="320">
        <f>SUM(E25:E33)</f>
        <v>18815773</v>
      </c>
      <c r="F24" s="320">
        <f>SUM(F25:F33)</f>
        <v>20349903</v>
      </c>
      <c r="G24" s="321">
        <f>F24/E24-1</f>
        <v>8.1534253203416007E-2</v>
      </c>
    </row>
    <row r="25" spans="1:7" s="17" customFormat="1" ht="15" customHeight="1" x14ac:dyDescent="0.25">
      <c r="A25" s="83">
        <v>3100</v>
      </c>
      <c r="B25" s="782" t="s">
        <v>65</v>
      </c>
      <c r="C25" s="782"/>
      <c r="D25" s="782"/>
      <c r="E25" s="18">
        <v>6321445</v>
      </c>
      <c r="F25" s="98">
        <f>'PRESUP.EGRESOS FUENTE FINANCIAM'!M109</f>
        <v>7445303</v>
      </c>
      <c r="G25" s="99">
        <f>F25/E25-1</f>
        <v>0.17778498428761136</v>
      </c>
    </row>
    <row r="26" spans="1:7" s="17" customFormat="1" ht="15" customHeight="1" x14ac:dyDescent="0.25">
      <c r="A26" s="83">
        <v>3200</v>
      </c>
      <c r="B26" s="782" t="s">
        <v>66</v>
      </c>
      <c r="C26" s="782"/>
      <c r="D26" s="782"/>
      <c r="E26" s="18">
        <v>7341000</v>
      </c>
      <c r="F26" s="98">
        <f>'PRESUP.EGRESOS FUENTE FINANCIAM'!M119</f>
        <v>7020000</v>
      </c>
      <c r="G26" s="99">
        <f t="shared" ref="G26:G32" si="2">F26/E26-1</f>
        <v>-4.3727012668573817E-2</v>
      </c>
    </row>
    <row r="27" spans="1:7" s="17" customFormat="1" ht="15" customHeight="1" x14ac:dyDescent="0.25">
      <c r="A27" s="83">
        <v>3300</v>
      </c>
      <c r="B27" s="782" t="s">
        <v>67</v>
      </c>
      <c r="C27" s="782"/>
      <c r="D27" s="782"/>
      <c r="E27" s="19">
        <v>300000</v>
      </c>
      <c r="F27" s="98">
        <f>'PRESUP.EGRESOS FUENTE FINANCIAM'!M129</f>
        <v>382000</v>
      </c>
      <c r="G27" s="99">
        <f t="shared" si="2"/>
        <v>0.27333333333333343</v>
      </c>
    </row>
    <row r="28" spans="1:7" s="17" customFormat="1" ht="15" customHeight="1" x14ac:dyDescent="0.25">
      <c r="A28" s="83">
        <v>3400</v>
      </c>
      <c r="B28" s="782" t="s">
        <v>68</v>
      </c>
      <c r="C28" s="782"/>
      <c r="D28" s="782"/>
      <c r="E28" s="19">
        <v>190000</v>
      </c>
      <c r="F28" s="98">
        <f>'PRESUP.EGRESOS FUENTE FINANCIAM'!M139</f>
        <v>183000</v>
      </c>
      <c r="G28" s="99">
        <f t="shared" si="2"/>
        <v>-3.6842105263157898E-2</v>
      </c>
    </row>
    <row r="29" spans="1:7" s="17" customFormat="1" ht="15" customHeight="1" x14ac:dyDescent="0.25">
      <c r="A29" s="83">
        <v>3500</v>
      </c>
      <c r="B29" s="782" t="s">
        <v>69</v>
      </c>
      <c r="C29" s="782"/>
      <c r="D29" s="782"/>
      <c r="E29" s="19">
        <v>2954528</v>
      </c>
      <c r="F29" s="98">
        <f>'PRESUP.EGRESOS FUENTE FINANCIAM'!M149</f>
        <v>2831600</v>
      </c>
      <c r="G29" s="99">
        <f t="shared" si="2"/>
        <v>-4.1606645799261321E-2</v>
      </c>
    </row>
    <row r="30" spans="1:7" s="17" customFormat="1" ht="15" customHeight="1" x14ac:dyDescent="0.25">
      <c r="A30" s="83">
        <v>3600</v>
      </c>
      <c r="B30" s="782" t="s">
        <v>70</v>
      </c>
      <c r="C30" s="782"/>
      <c r="D30" s="782"/>
      <c r="E30" s="19">
        <v>78800</v>
      </c>
      <c r="F30" s="98">
        <f>'PRESUP.EGRESOS FUENTE FINANCIAM'!M159</f>
        <v>47500</v>
      </c>
      <c r="G30" s="99">
        <f t="shared" si="2"/>
        <v>-0.39720812182741116</v>
      </c>
    </row>
    <row r="31" spans="1:7" s="17" customFormat="1" ht="15" customHeight="1" x14ac:dyDescent="0.25">
      <c r="A31" s="83">
        <v>3700</v>
      </c>
      <c r="B31" s="783" t="s">
        <v>71</v>
      </c>
      <c r="C31" s="784"/>
      <c r="D31" s="785"/>
      <c r="E31" s="19">
        <v>70000</v>
      </c>
      <c r="F31" s="98">
        <f>'PRESUP.EGRESOS FUENTE FINANCIAM'!M167</f>
        <v>5500</v>
      </c>
      <c r="G31" s="99">
        <f t="shared" si="2"/>
        <v>-0.92142857142857149</v>
      </c>
    </row>
    <row r="32" spans="1:7" s="17" customFormat="1" ht="15" customHeight="1" x14ac:dyDescent="0.25">
      <c r="A32" s="83">
        <v>3800</v>
      </c>
      <c r="B32" s="783" t="s">
        <v>72</v>
      </c>
      <c r="C32" s="784"/>
      <c r="D32" s="785"/>
      <c r="E32" s="19">
        <v>115000</v>
      </c>
      <c r="F32" s="98">
        <f>'PRESUP.EGRESOS FUENTE FINANCIAM'!M177</f>
        <v>190000</v>
      </c>
      <c r="G32" s="99">
        <f t="shared" si="2"/>
        <v>0.65217391304347827</v>
      </c>
    </row>
    <row r="33" spans="1:7" s="17" customFormat="1" ht="15" customHeight="1" x14ac:dyDescent="0.25">
      <c r="A33" s="83">
        <v>3900</v>
      </c>
      <c r="B33" s="782" t="s">
        <v>73</v>
      </c>
      <c r="C33" s="782"/>
      <c r="D33" s="782"/>
      <c r="E33" s="19">
        <v>1445000</v>
      </c>
      <c r="F33" s="98">
        <f>'PRESUP.EGRESOS FUENTE FINANCIAM'!M183</f>
        <v>2245000</v>
      </c>
      <c r="G33" s="99">
        <f>F33/E33-1</f>
        <v>0.55363321799307963</v>
      </c>
    </row>
    <row r="34" spans="1:7" s="17" customFormat="1" ht="15" customHeight="1" x14ac:dyDescent="0.25">
      <c r="A34" s="319">
        <v>4000</v>
      </c>
      <c r="B34" s="777" t="s">
        <v>74</v>
      </c>
      <c r="C34" s="777"/>
      <c r="D34" s="777"/>
      <c r="E34" s="320">
        <f>SUM(E35:E43)</f>
        <v>3039704</v>
      </c>
      <c r="F34" s="320">
        <f>SUM(F35:F43)</f>
        <v>1957500</v>
      </c>
      <c r="G34" s="321">
        <f>F34/E34-1</f>
        <v>-0.35602282327489787</v>
      </c>
    </row>
    <row r="35" spans="1:7" s="17" customFormat="1" ht="15.75" x14ac:dyDescent="0.25">
      <c r="A35" s="56">
        <v>4100</v>
      </c>
      <c r="B35" s="776" t="s">
        <v>75</v>
      </c>
      <c r="C35" s="776"/>
      <c r="D35" s="776"/>
      <c r="E35" s="18">
        <v>0</v>
      </c>
      <c r="F35" s="98">
        <f>'PRESUP.EGRESOS FUENTE FINANCIAM'!M194</f>
        <v>0</v>
      </c>
      <c r="G35" s="99" t="e">
        <f t="shared" ref="G35:G74" si="3">F35/E35-1</f>
        <v>#DIV/0!</v>
      </c>
    </row>
    <row r="36" spans="1:7" s="17" customFormat="1" ht="15" customHeight="1" x14ac:dyDescent="0.25">
      <c r="A36" s="56">
        <v>4200</v>
      </c>
      <c r="B36" s="776" t="s">
        <v>76</v>
      </c>
      <c r="C36" s="776"/>
      <c r="D36" s="776"/>
      <c r="E36" s="19">
        <v>0</v>
      </c>
      <c r="F36" s="98">
        <f>'PRESUP.EGRESOS FUENTE FINANCIAM'!M204</f>
        <v>0</v>
      </c>
      <c r="G36" s="99" t="e">
        <f t="shared" si="3"/>
        <v>#DIV/0!</v>
      </c>
    </row>
    <row r="37" spans="1:7" s="17" customFormat="1" ht="15" customHeight="1" x14ac:dyDescent="0.25">
      <c r="A37" s="56">
        <v>4300</v>
      </c>
      <c r="B37" s="779" t="s">
        <v>77</v>
      </c>
      <c r="C37" s="780"/>
      <c r="D37" s="781"/>
      <c r="E37" s="19">
        <v>807132</v>
      </c>
      <c r="F37" s="98">
        <f>'PRESUP.EGRESOS FUENTE FINANCIAM'!M210</f>
        <v>770000</v>
      </c>
      <c r="G37" s="99">
        <f t="shared" si="3"/>
        <v>-4.6004866614134943E-2</v>
      </c>
    </row>
    <row r="38" spans="1:7" s="17" customFormat="1" ht="15" customHeight="1" x14ac:dyDescent="0.25">
      <c r="A38" s="56">
        <v>4400</v>
      </c>
      <c r="B38" s="776" t="s">
        <v>78</v>
      </c>
      <c r="C38" s="776"/>
      <c r="D38" s="776"/>
      <c r="E38" s="18">
        <v>1432572</v>
      </c>
      <c r="F38" s="98">
        <f>'PRESUP.EGRESOS FUENTE FINANCIAM'!M220</f>
        <v>1187500</v>
      </c>
      <c r="G38" s="99">
        <f>F38/E38-1</f>
        <v>-0.17107133184230883</v>
      </c>
    </row>
    <row r="39" spans="1:7" s="17" customFormat="1" ht="15" customHeight="1" x14ac:dyDescent="0.25">
      <c r="A39" s="56">
        <v>4500</v>
      </c>
      <c r="B39" s="782" t="s">
        <v>79</v>
      </c>
      <c r="C39" s="782"/>
      <c r="D39" s="782"/>
      <c r="E39" s="19">
        <v>800000</v>
      </c>
      <c r="F39" s="98">
        <f>'PRESUP.EGRESOS FUENTE FINANCIAM'!M229</f>
        <v>0</v>
      </c>
      <c r="G39" s="99">
        <f>F39/E39-1</f>
        <v>-1</v>
      </c>
    </row>
    <row r="40" spans="1:7" s="17" customFormat="1" ht="15" customHeight="1" x14ac:dyDescent="0.25">
      <c r="A40" s="56">
        <v>4600</v>
      </c>
      <c r="B40" s="783" t="s">
        <v>80</v>
      </c>
      <c r="C40" s="784"/>
      <c r="D40" s="785"/>
      <c r="E40" s="19">
        <v>0</v>
      </c>
      <c r="F40" s="98">
        <f>'PRESUP.EGRESOS FUENTE FINANCIAM'!M233</f>
        <v>0</v>
      </c>
      <c r="G40" s="99" t="e">
        <f>F40/E40-1</f>
        <v>#DIV/0!</v>
      </c>
    </row>
    <row r="41" spans="1:7" s="17" customFormat="1" ht="15" customHeight="1" x14ac:dyDescent="0.25">
      <c r="A41" s="56">
        <v>4700</v>
      </c>
      <c r="B41" s="783" t="s">
        <v>81</v>
      </c>
      <c r="C41" s="784"/>
      <c r="D41" s="785"/>
      <c r="E41" s="19">
        <v>0</v>
      </c>
      <c r="F41" s="98">
        <f>'PRESUP.EGRESOS FUENTE FINANCIAM'!M240</f>
        <v>0</v>
      </c>
      <c r="G41" s="99" t="e">
        <f>F41/E41-1</f>
        <v>#DIV/0!</v>
      </c>
    </row>
    <row r="42" spans="1:7" s="17" customFormat="1" ht="15" customHeight="1" x14ac:dyDescent="0.25">
      <c r="A42" s="56">
        <v>4800</v>
      </c>
      <c r="B42" s="782" t="s">
        <v>82</v>
      </c>
      <c r="C42" s="782"/>
      <c r="D42" s="782"/>
      <c r="E42" s="19">
        <v>0</v>
      </c>
      <c r="F42" s="98">
        <f>'PRESUP.EGRESOS FUENTE FINANCIAM'!M242</f>
        <v>0</v>
      </c>
      <c r="G42" s="99" t="e">
        <f>F42/E42-1</f>
        <v>#DIV/0!</v>
      </c>
    </row>
    <row r="43" spans="1:7" s="17" customFormat="1" ht="15" customHeight="1" x14ac:dyDescent="0.25">
      <c r="A43" s="56">
        <v>4900</v>
      </c>
      <c r="B43" s="776" t="s">
        <v>83</v>
      </c>
      <c r="C43" s="776"/>
      <c r="D43" s="776"/>
      <c r="E43" s="18">
        <v>0</v>
      </c>
      <c r="F43" s="98">
        <f>'PRESUP.EGRESOS FUENTE FINANCIAM'!M248</f>
        <v>0</v>
      </c>
      <c r="G43" s="99" t="e">
        <f t="shared" si="3"/>
        <v>#DIV/0!</v>
      </c>
    </row>
    <row r="44" spans="1:7" s="17" customFormat="1" ht="15" customHeight="1" x14ac:dyDescent="0.25">
      <c r="A44" s="319">
        <v>5000</v>
      </c>
      <c r="B44" s="777" t="s">
        <v>84</v>
      </c>
      <c r="C44" s="777"/>
      <c r="D44" s="777"/>
      <c r="E44" s="320">
        <f>SUM(E45:E53)</f>
        <v>170000</v>
      </c>
      <c r="F44" s="320">
        <f>SUM(F45:F53)</f>
        <v>104500</v>
      </c>
      <c r="G44" s="321">
        <f t="shared" si="3"/>
        <v>-0.38529411764705879</v>
      </c>
    </row>
    <row r="45" spans="1:7" s="17" customFormat="1" ht="15" customHeight="1" x14ac:dyDescent="0.25">
      <c r="A45" s="56">
        <v>5100</v>
      </c>
      <c r="B45" s="776" t="s">
        <v>85</v>
      </c>
      <c r="C45" s="776"/>
      <c r="D45" s="776"/>
      <c r="E45" s="18">
        <v>100000</v>
      </c>
      <c r="F45" s="98">
        <f>'PRESUP.EGRESOS FUENTE FINANCIAM'!M253</f>
        <v>35500</v>
      </c>
      <c r="G45" s="99">
        <f t="shared" si="3"/>
        <v>-0.64500000000000002</v>
      </c>
    </row>
    <row r="46" spans="1:7" s="17" customFormat="1" ht="15" customHeight="1" x14ac:dyDescent="0.25">
      <c r="A46" s="56">
        <v>5200</v>
      </c>
      <c r="B46" s="776" t="s">
        <v>86</v>
      </c>
      <c r="C46" s="776"/>
      <c r="D46" s="776"/>
      <c r="E46" s="18">
        <v>10000</v>
      </c>
      <c r="F46" s="98">
        <f>'PRESUP.EGRESOS FUENTE FINANCIAM'!M260</f>
        <v>8000</v>
      </c>
      <c r="G46" s="99">
        <f t="shared" si="3"/>
        <v>-0.19999999999999996</v>
      </c>
    </row>
    <row r="47" spans="1:7" s="17" customFormat="1" ht="15" customHeight="1" x14ac:dyDescent="0.25">
      <c r="A47" s="56">
        <v>5300</v>
      </c>
      <c r="B47" s="776" t="s">
        <v>87</v>
      </c>
      <c r="C47" s="776"/>
      <c r="D47" s="776"/>
      <c r="E47" s="18">
        <v>0</v>
      </c>
      <c r="F47" s="98">
        <f>'PRESUP.EGRESOS FUENTE FINANCIAM'!M265</f>
        <v>0</v>
      </c>
      <c r="G47" s="99" t="e">
        <f t="shared" si="3"/>
        <v>#DIV/0!</v>
      </c>
    </row>
    <row r="48" spans="1:7" s="17" customFormat="1" ht="15" customHeight="1" x14ac:dyDescent="0.25">
      <c r="A48" s="56">
        <v>5400</v>
      </c>
      <c r="B48" s="776" t="s">
        <v>88</v>
      </c>
      <c r="C48" s="776"/>
      <c r="D48" s="776"/>
      <c r="E48" s="18">
        <v>0</v>
      </c>
      <c r="F48" s="98">
        <f>'PRESUP.EGRESOS FUENTE FINANCIAM'!M268</f>
        <v>0</v>
      </c>
      <c r="G48" s="99" t="e">
        <f t="shared" ref="G48:G53" si="4">F48/E48-1</f>
        <v>#DIV/0!</v>
      </c>
    </row>
    <row r="49" spans="1:256" s="17" customFormat="1" ht="15" customHeight="1" x14ac:dyDescent="0.25">
      <c r="A49" s="56">
        <v>5500</v>
      </c>
      <c r="B49" s="782" t="s">
        <v>89</v>
      </c>
      <c r="C49" s="782"/>
      <c r="D49" s="782"/>
      <c r="E49" s="19">
        <v>0</v>
      </c>
      <c r="F49" s="98">
        <f>'PRESUP.EGRESOS FUENTE FINANCIAM'!M275</f>
        <v>0</v>
      </c>
      <c r="G49" s="99" t="e">
        <f t="shared" si="4"/>
        <v>#DIV/0!</v>
      </c>
    </row>
    <row r="50" spans="1:256" s="17" customFormat="1" ht="15" customHeight="1" x14ac:dyDescent="0.25">
      <c r="A50" s="56">
        <v>5600</v>
      </c>
      <c r="B50" s="783" t="s">
        <v>90</v>
      </c>
      <c r="C50" s="784"/>
      <c r="D50" s="785"/>
      <c r="E50" s="19">
        <v>60000</v>
      </c>
      <c r="F50" s="98">
        <f>'PRESUP.EGRESOS FUENTE FINANCIAM'!M277</f>
        <v>61000</v>
      </c>
      <c r="G50" s="99">
        <f t="shared" si="4"/>
        <v>1.6666666666666607E-2</v>
      </c>
    </row>
    <row r="51" spans="1:256" s="17" customFormat="1" ht="15" customHeight="1" x14ac:dyDescent="0.25">
      <c r="A51" s="56">
        <v>5700</v>
      </c>
      <c r="B51" s="783" t="s">
        <v>91</v>
      </c>
      <c r="C51" s="784"/>
      <c r="D51" s="785"/>
      <c r="E51" s="19">
        <v>0</v>
      </c>
      <c r="F51" s="98">
        <f>'PRESUP.EGRESOS FUENTE FINANCIAM'!M286</f>
        <v>0</v>
      </c>
      <c r="G51" s="99" t="e">
        <f t="shared" si="4"/>
        <v>#DIV/0!</v>
      </c>
    </row>
    <row r="52" spans="1:256" s="17" customFormat="1" ht="15" customHeight="1" x14ac:dyDescent="0.25">
      <c r="A52" s="56">
        <v>5800</v>
      </c>
      <c r="B52" s="782" t="s">
        <v>92</v>
      </c>
      <c r="C52" s="782"/>
      <c r="D52" s="782"/>
      <c r="E52" s="19">
        <v>0</v>
      </c>
      <c r="F52" s="98">
        <f>'PRESUP.EGRESOS FUENTE FINANCIAM'!M296</f>
        <v>0</v>
      </c>
      <c r="G52" s="99" t="e">
        <f t="shared" si="4"/>
        <v>#DIV/0!</v>
      </c>
    </row>
    <row r="53" spans="1:256" s="17" customFormat="1" ht="15" customHeight="1" x14ac:dyDescent="0.25">
      <c r="A53" s="56">
        <v>5900</v>
      </c>
      <c r="B53" s="776" t="s">
        <v>93</v>
      </c>
      <c r="C53" s="776"/>
      <c r="D53" s="776"/>
      <c r="E53" s="18">
        <v>0</v>
      </c>
      <c r="F53" s="98">
        <f>'PRESUP.EGRESOS FUENTE FINANCIAM'!M301</f>
        <v>0</v>
      </c>
      <c r="G53" s="99" t="e">
        <f t="shared" si="4"/>
        <v>#DIV/0!</v>
      </c>
    </row>
    <row r="54" spans="1:256" s="17" customFormat="1" ht="15" customHeight="1" x14ac:dyDescent="0.25">
      <c r="A54" s="319">
        <v>6000</v>
      </c>
      <c r="B54" s="777" t="s">
        <v>94</v>
      </c>
      <c r="C54" s="777"/>
      <c r="D54" s="777"/>
      <c r="E54" s="320">
        <f>SUM(E55:E57)</f>
        <v>7797690</v>
      </c>
      <c r="F54" s="320">
        <f>SUM(F55:F57)</f>
        <v>1923213</v>
      </c>
      <c r="G54" s="321">
        <f t="shared" si="3"/>
        <v>-0.75336118773636807</v>
      </c>
    </row>
    <row r="55" spans="1:256" s="17" customFormat="1" ht="15" customHeight="1" x14ac:dyDescent="0.25">
      <c r="A55" s="85">
        <v>6100</v>
      </c>
      <c r="B55" s="778" t="s">
        <v>95</v>
      </c>
      <c r="C55" s="778"/>
      <c r="D55" s="778"/>
      <c r="E55" s="86">
        <v>7797690</v>
      </c>
      <c r="F55" s="98">
        <f>'PRESUP.EGRESOS FUENTE FINANCIAM'!M312</f>
        <v>1923213</v>
      </c>
      <c r="G55" s="99">
        <f t="shared" si="3"/>
        <v>-0.75336118773636807</v>
      </c>
    </row>
    <row r="56" spans="1:256" s="17" customFormat="1" ht="15" customHeight="1" x14ac:dyDescent="0.25">
      <c r="A56" s="56">
        <v>6200</v>
      </c>
      <c r="B56" s="776" t="s">
        <v>96</v>
      </c>
      <c r="C56" s="776"/>
      <c r="D56" s="776"/>
      <c r="E56" s="18">
        <v>0</v>
      </c>
      <c r="F56" s="98">
        <f>'PRESUP.EGRESOS FUENTE FINANCIAM'!M321</f>
        <v>0</v>
      </c>
      <c r="G56" s="99" t="e">
        <f t="shared" si="3"/>
        <v>#DIV/0!</v>
      </c>
    </row>
    <row r="57" spans="1:256" s="17" customFormat="1" ht="15" customHeight="1" x14ac:dyDescent="0.25">
      <c r="A57" s="56">
        <v>6300</v>
      </c>
      <c r="B57" s="776" t="s">
        <v>97</v>
      </c>
      <c r="C57" s="776"/>
      <c r="D57" s="776"/>
      <c r="E57" s="18">
        <v>0</v>
      </c>
      <c r="F57" s="98">
        <f>'PRESUP.EGRESOS FUENTE FINANCIAM'!M330</f>
        <v>0</v>
      </c>
      <c r="G57" s="99" t="e">
        <f t="shared" si="3"/>
        <v>#DIV/0!</v>
      </c>
    </row>
    <row r="58" spans="1:256" s="17" customFormat="1" ht="15.75" customHeight="1" x14ac:dyDescent="0.25">
      <c r="A58" s="319">
        <v>7000</v>
      </c>
      <c r="B58" s="777" t="s">
        <v>98</v>
      </c>
      <c r="C58" s="777"/>
      <c r="D58" s="777"/>
      <c r="E58" s="320">
        <f>SUM(E59:E65)</f>
        <v>0</v>
      </c>
      <c r="F58" s="320">
        <f>SUM(F59:F65)</f>
        <v>0</v>
      </c>
      <c r="G58" s="321" t="e">
        <f t="shared" si="3"/>
        <v>#DIV/0!</v>
      </c>
    </row>
    <row r="59" spans="1:256" s="17" customFormat="1" ht="15.75" x14ac:dyDescent="0.25">
      <c r="A59" s="56">
        <v>7100</v>
      </c>
      <c r="B59" s="776" t="s">
        <v>99</v>
      </c>
      <c r="C59" s="776"/>
      <c r="D59" s="776"/>
      <c r="E59" s="57"/>
      <c r="F59" s="98">
        <f>'PRESUP.EGRESOS FUENTE FINANCIAM'!M334</f>
        <v>0</v>
      </c>
      <c r="G59" s="99" t="e">
        <f t="shared" si="3"/>
        <v>#DIV/0!</v>
      </c>
      <c r="H59" s="20"/>
      <c r="I59" s="21">
        <v>61</v>
      </c>
      <c r="J59" s="789"/>
      <c r="K59" s="789"/>
      <c r="L59" s="790"/>
      <c r="M59" s="22">
        <v>61</v>
      </c>
      <c r="N59" s="789"/>
      <c r="O59" s="789"/>
      <c r="P59" s="790"/>
      <c r="Q59" s="22">
        <v>61</v>
      </c>
      <c r="R59" s="789"/>
      <c r="S59" s="789"/>
      <c r="T59" s="790"/>
      <c r="U59" s="22">
        <v>61</v>
      </c>
      <c r="V59" s="789"/>
      <c r="W59" s="789"/>
      <c r="X59" s="790"/>
      <c r="Y59" s="22">
        <v>61</v>
      </c>
      <c r="Z59" s="789"/>
      <c r="AA59" s="789"/>
      <c r="AB59" s="790"/>
      <c r="AC59" s="22">
        <v>61</v>
      </c>
      <c r="AD59" s="789"/>
      <c r="AE59" s="789"/>
      <c r="AF59" s="790"/>
      <c r="AG59" s="22">
        <v>61</v>
      </c>
      <c r="AH59" s="789"/>
      <c r="AI59" s="789"/>
      <c r="AJ59" s="790"/>
      <c r="AK59" s="22">
        <v>61</v>
      </c>
      <c r="AL59" s="789"/>
      <c r="AM59" s="789"/>
      <c r="AN59" s="790"/>
      <c r="AO59" s="22">
        <v>61</v>
      </c>
      <c r="AP59" s="789"/>
      <c r="AQ59" s="789"/>
      <c r="AR59" s="790"/>
      <c r="AS59" s="22">
        <v>61</v>
      </c>
      <c r="AT59" s="789"/>
      <c r="AU59" s="789"/>
      <c r="AV59" s="790"/>
      <c r="AW59" s="22">
        <v>61</v>
      </c>
      <c r="AX59" s="789"/>
      <c r="AY59" s="789"/>
      <c r="AZ59" s="790"/>
      <c r="BA59" s="22">
        <v>61</v>
      </c>
      <c r="BB59" s="789"/>
      <c r="BC59" s="789"/>
      <c r="BD59" s="790"/>
      <c r="BE59" s="22">
        <v>61</v>
      </c>
      <c r="BF59" s="789"/>
      <c r="BG59" s="789"/>
      <c r="BH59" s="790"/>
      <c r="BI59" s="22">
        <v>61</v>
      </c>
      <c r="BJ59" s="789"/>
      <c r="BK59" s="789"/>
      <c r="BL59" s="790"/>
      <c r="BM59" s="22">
        <v>61</v>
      </c>
      <c r="BN59" s="789"/>
      <c r="BO59" s="789"/>
      <c r="BP59" s="790"/>
      <c r="BQ59" s="22">
        <v>61</v>
      </c>
      <c r="BR59" s="789"/>
      <c r="BS59" s="789"/>
      <c r="BT59" s="790"/>
      <c r="BU59" s="22">
        <v>61</v>
      </c>
      <c r="BV59" s="789"/>
      <c r="BW59" s="789"/>
      <c r="BX59" s="790"/>
      <c r="BY59" s="22">
        <v>61</v>
      </c>
      <c r="BZ59" s="789"/>
      <c r="CA59" s="789"/>
      <c r="CB59" s="790"/>
      <c r="CC59" s="22">
        <v>61</v>
      </c>
      <c r="CD59" s="789"/>
      <c r="CE59" s="789"/>
      <c r="CF59" s="790"/>
      <c r="CG59" s="22">
        <v>61</v>
      </c>
      <c r="CH59" s="789"/>
      <c r="CI59" s="789"/>
      <c r="CJ59" s="790"/>
      <c r="CK59" s="22">
        <v>61</v>
      </c>
      <c r="CL59" s="789"/>
      <c r="CM59" s="789"/>
      <c r="CN59" s="790"/>
      <c r="CO59" s="22">
        <v>61</v>
      </c>
      <c r="CP59" s="789"/>
      <c r="CQ59" s="789"/>
      <c r="CR59" s="790"/>
      <c r="CS59" s="22">
        <v>61</v>
      </c>
      <c r="CT59" s="789"/>
      <c r="CU59" s="789"/>
      <c r="CV59" s="790"/>
      <c r="CW59" s="22">
        <v>61</v>
      </c>
      <c r="CX59" s="789"/>
      <c r="CY59" s="789"/>
      <c r="CZ59" s="790"/>
      <c r="DA59" s="22">
        <v>61</v>
      </c>
      <c r="DB59" s="789"/>
      <c r="DC59" s="789"/>
      <c r="DD59" s="790"/>
      <c r="DE59" s="22">
        <v>61</v>
      </c>
      <c r="DF59" s="789"/>
      <c r="DG59" s="789"/>
      <c r="DH59" s="790"/>
      <c r="DI59" s="22">
        <v>61</v>
      </c>
      <c r="DJ59" s="789"/>
      <c r="DK59" s="789"/>
      <c r="DL59" s="790"/>
      <c r="DM59" s="22">
        <v>61</v>
      </c>
      <c r="DN59" s="789"/>
      <c r="DO59" s="789"/>
      <c r="DP59" s="790"/>
      <c r="DQ59" s="22">
        <v>61</v>
      </c>
      <c r="DR59" s="789"/>
      <c r="DS59" s="789"/>
      <c r="DT59" s="790"/>
      <c r="DU59" s="22">
        <v>61</v>
      </c>
      <c r="DV59" s="789"/>
      <c r="DW59" s="789"/>
      <c r="DX59" s="790"/>
      <c r="DY59" s="22">
        <v>61</v>
      </c>
      <c r="DZ59" s="789"/>
      <c r="EA59" s="789"/>
      <c r="EB59" s="790"/>
      <c r="EC59" s="22">
        <v>61</v>
      </c>
      <c r="ED59" s="789"/>
      <c r="EE59" s="789"/>
      <c r="EF59" s="790"/>
      <c r="EG59" s="22">
        <v>61</v>
      </c>
      <c r="EH59" s="789"/>
      <c r="EI59" s="789"/>
      <c r="EJ59" s="790"/>
      <c r="EK59" s="22">
        <v>61</v>
      </c>
      <c r="EL59" s="789"/>
      <c r="EM59" s="789"/>
      <c r="EN59" s="790"/>
      <c r="EO59" s="22">
        <v>61</v>
      </c>
      <c r="EP59" s="789"/>
      <c r="EQ59" s="789"/>
      <c r="ER59" s="790"/>
      <c r="ES59" s="22">
        <v>61</v>
      </c>
      <c r="ET59" s="789"/>
      <c r="EU59" s="789"/>
      <c r="EV59" s="790"/>
      <c r="EW59" s="22">
        <v>61</v>
      </c>
      <c r="EX59" s="789"/>
      <c r="EY59" s="789"/>
      <c r="EZ59" s="790"/>
      <c r="FA59" s="22">
        <v>61</v>
      </c>
      <c r="FB59" s="789"/>
      <c r="FC59" s="789"/>
      <c r="FD59" s="790"/>
      <c r="FE59" s="22">
        <v>61</v>
      </c>
      <c r="FF59" s="789"/>
      <c r="FG59" s="789"/>
      <c r="FH59" s="790"/>
      <c r="FI59" s="22">
        <v>61</v>
      </c>
      <c r="FJ59" s="789"/>
      <c r="FK59" s="789"/>
      <c r="FL59" s="790"/>
      <c r="FM59" s="22">
        <v>61</v>
      </c>
      <c r="FN59" s="789"/>
      <c r="FO59" s="789"/>
      <c r="FP59" s="790"/>
      <c r="FQ59" s="22">
        <v>61</v>
      </c>
      <c r="FR59" s="789"/>
      <c r="FS59" s="789"/>
      <c r="FT59" s="790"/>
      <c r="FU59" s="22">
        <v>61</v>
      </c>
      <c r="FV59" s="789"/>
      <c r="FW59" s="789"/>
      <c r="FX59" s="790"/>
      <c r="FY59" s="22">
        <v>61</v>
      </c>
      <c r="FZ59" s="789"/>
      <c r="GA59" s="789"/>
      <c r="GB59" s="790"/>
      <c r="GC59" s="22">
        <v>61</v>
      </c>
      <c r="GD59" s="789"/>
      <c r="GE59" s="789"/>
      <c r="GF59" s="790"/>
      <c r="GG59" s="22">
        <v>61</v>
      </c>
      <c r="GH59" s="789"/>
      <c r="GI59" s="789"/>
      <c r="GJ59" s="790"/>
      <c r="GK59" s="22">
        <v>61</v>
      </c>
      <c r="GL59" s="789"/>
      <c r="GM59" s="789"/>
      <c r="GN59" s="790"/>
      <c r="GO59" s="22">
        <v>61</v>
      </c>
      <c r="GP59" s="789"/>
      <c r="GQ59" s="789"/>
      <c r="GR59" s="790"/>
      <c r="GS59" s="22">
        <v>61</v>
      </c>
      <c r="GT59" s="789"/>
      <c r="GU59" s="789"/>
      <c r="GV59" s="790"/>
      <c r="GW59" s="22">
        <v>61</v>
      </c>
      <c r="GX59" s="789"/>
      <c r="GY59" s="789"/>
      <c r="GZ59" s="790"/>
      <c r="HA59" s="22">
        <v>61</v>
      </c>
      <c r="HB59" s="789"/>
      <c r="HC59" s="789"/>
      <c r="HD59" s="790"/>
      <c r="HE59" s="22">
        <v>61</v>
      </c>
      <c r="HF59" s="789"/>
      <c r="HG59" s="789"/>
      <c r="HH59" s="790"/>
      <c r="HI59" s="22">
        <v>61</v>
      </c>
      <c r="HJ59" s="789"/>
      <c r="HK59" s="789"/>
      <c r="HL59" s="790"/>
      <c r="HM59" s="22">
        <v>61</v>
      </c>
      <c r="HN59" s="789"/>
      <c r="HO59" s="789"/>
      <c r="HP59" s="790"/>
      <c r="HQ59" s="22">
        <v>61</v>
      </c>
      <c r="HR59" s="789"/>
      <c r="HS59" s="789"/>
      <c r="HT59" s="790"/>
      <c r="HU59" s="22">
        <v>61</v>
      </c>
      <c r="HV59" s="789"/>
      <c r="HW59" s="789"/>
      <c r="HX59" s="790"/>
      <c r="HY59" s="22">
        <v>61</v>
      </c>
      <c r="HZ59" s="789"/>
      <c r="IA59" s="789"/>
      <c r="IB59" s="790"/>
      <c r="IC59" s="22">
        <v>61</v>
      </c>
      <c r="ID59" s="789"/>
      <c r="IE59" s="789"/>
      <c r="IF59" s="790"/>
      <c r="IG59" s="22">
        <v>61</v>
      </c>
      <c r="IH59" s="789"/>
      <c r="II59" s="789"/>
      <c r="IJ59" s="790"/>
      <c r="IK59" s="22">
        <v>61</v>
      </c>
      <c r="IL59" s="789"/>
      <c r="IM59" s="789"/>
      <c r="IN59" s="790"/>
      <c r="IO59" s="22">
        <v>61</v>
      </c>
      <c r="IP59" s="789"/>
      <c r="IQ59" s="789"/>
      <c r="IR59" s="790"/>
      <c r="IS59" s="22">
        <v>61</v>
      </c>
      <c r="IT59" s="789"/>
      <c r="IU59" s="789"/>
      <c r="IV59" s="790"/>
    </row>
    <row r="60" spans="1:256" s="17" customFormat="1" ht="15.75" x14ac:dyDescent="0.25">
      <c r="A60" s="56">
        <v>7200</v>
      </c>
      <c r="B60" s="776" t="s">
        <v>100</v>
      </c>
      <c r="C60" s="776"/>
      <c r="D60" s="776"/>
      <c r="E60" s="57"/>
      <c r="F60" s="98">
        <f>'PRESUP.EGRESOS FUENTE FINANCIAM'!M337</f>
        <v>0</v>
      </c>
      <c r="G60" s="99" t="e">
        <f t="shared" si="3"/>
        <v>#DIV/0!</v>
      </c>
      <c r="H60" s="20"/>
      <c r="I60" s="21"/>
      <c r="J60" s="23"/>
      <c r="K60" s="23"/>
      <c r="L60" s="24"/>
      <c r="M60" s="22"/>
      <c r="N60" s="23"/>
      <c r="O60" s="23"/>
      <c r="P60" s="24"/>
      <c r="Q60" s="22"/>
      <c r="R60" s="23"/>
      <c r="S60" s="23"/>
      <c r="T60" s="24"/>
      <c r="U60" s="22"/>
      <c r="V60" s="23"/>
      <c r="W60" s="23"/>
      <c r="X60" s="24"/>
      <c r="Y60" s="22"/>
      <c r="Z60" s="23"/>
      <c r="AA60" s="23"/>
      <c r="AB60" s="24"/>
      <c r="AC60" s="22"/>
      <c r="AD60" s="23"/>
      <c r="AE60" s="23"/>
      <c r="AF60" s="24"/>
      <c r="AG60" s="22"/>
      <c r="AH60" s="23"/>
      <c r="AI60" s="23"/>
      <c r="AJ60" s="24"/>
      <c r="AK60" s="22"/>
      <c r="AL60" s="23"/>
      <c r="AM60" s="23"/>
      <c r="AN60" s="24"/>
      <c r="AO60" s="22"/>
      <c r="AP60" s="23"/>
      <c r="AQ60" s="23"/>
      <c r="AR60" s="24"/>
      <c r="AS60" s="22"/>
      <c r="AT60" s="23"/>
      <c r="AU60" s="23"/>
      <c r="AV60" s="24"/>
      <c r="AW60" s="22"/>
      <c r="AX60" s="23"/>
      <c r="AY60" s="23"/>
      <c r="AZ60" s="24"/>
      <c r="BA60" s="22"/>
      <c r="BB60" s="23"/>
      <c r="BC60" s="23"/>
      <c r="BD60" s="24"/>
      <c r="BE60" s="22"/>
      <c r="BF60" s="23"/>
      <c r="BG60" s="23"/>
      <c r="BH60" s="24"/>
      <c r="BI60" s="22"/>
      <c r="BJ60" s="23"/>
      <c r="BK60" s="23"/>
      <c r="BL60" s="24"/>
      <c r="BM60" s="22"/>
      <c r="BN60" s="23"/>
      <c r="BO60" s="23"/>
      <c r="BP60" s="24"/>
      <c r="BQ60" s="22"/>
      <c r="BR60" s="23"/>
      <c r="BS60" s="23"/>
      <c r="BT60" s="24"/>
      <c r="BU60" s="22"/>
      <c r="BV60" s="23"/>
      <c r="BW60" s="23"/>
      <c r="BX60" s="24"/>
      <c r="BY60" s="22"/>
      <c r="BZ60" s="23"/>
      <c r="CA60" s="23"/>
      <c r="CB60" s="24"/>
      <c r="CC60" s="22"/>
      <c r="CD60" s="23"/>
      <c r="CE60" s="23"/>
      <c r="CF60" s="24"/>
      <c r="CG60" s="22"/>
      <c r="CH60" s="23"/>
      <c r="CI60" s="23"/>
      <c r="CJ60" s="24"/>
      <c r="CK60" s="22"/>
      <c r="CL60" s="23"/>
      <c r="CM60" s="23"/>
      <c r="CN60" s="24"/>
      <c r="CO60" s="22"/>
      <c r="CP60" s="23"/>
      <c r="CQ60" s="23"/>
      <c r="CR60" s="24"/>
      <c r="CS60" s="22"/>
      <c r="CT60" s="23"/>
      <c r="CU60" s="23"/>
      <c r="CV60" s="24"/>
      <c r="CW60" s="22"/>
      <c r="CX60" s="23"/>
      <c r="CY60" s="23"/>
      <c r="CZ60" s="24"/>
      <c r="DA60" s="22"/>
      <c r="DB60" s="23"/>
      <c r="DC60" s="23"/>
      <c r="DD60" s="24"/>
      <c r="DE60" s="22"/>
      <c r="DF60" s="23"/>
      <c r="DG60" s="23"/>
      <c r="DH60" s="24"/>
      <c r="DI60" s="22"/>
      <c r="DJ60" s="23"/>
      <c r="DK60" s="23"/>
      <c r="DL60" s="24"/>
      <c r="DM60" s="22"/>
      <c r="DN60" s="23"/>
      <c r="DO60" s="23"/>
      <c r="DP60" s="24"/>
      <c r="DQ60" s="22"/>
      <c r="DR60" s="23"/>
      <c r="DS60" s="23"/>
      <c r="DT60" s="24"/>
      <c r="DU60" s="22"/>
      <c r="DV60" s="23"/>
      <c r="DW60" s="23"/>
      <c r="DX60" s="24"/>
      <c r="DY60" s="22"/>
      <c r="DZ60" s="23"/>
      <c r="EA60" s="23"/>
      <c r="EB60" s="24"/>
      <c r="EC60" s="22"/>
      <c r="ED60" s="23"/>
      <c r="EE60" s="23"/>
      <c r="EF60" s="24"/>
      <c r="EG60" s="22"/>
      <c r="EH60" s="23"/>
      <c r="EI60" s="23"/>
      <c r="EJ60" s="24"/>
      <c r="EK60" s="22"/>
      <c r="EL60" s="23"/>
      <c r="EM60" s="23"/>
      <c r="EN60" s="24"/>
      <c r="EO60" s="22"/>
      <c r="EP60" s="23"/>
      <c r="EQ60" s="23"/>
      <c r="ER60" s="24"/>
      <c r="ES60" s="22"/>
      <c r="ET60" s="23"/>
      <c r="EU60" s="23"/>
      <c r="EV60" s="24"/>
      <c r="EW60" s="22"/>
      <c r="EX60" s="23"/>
      <c r="EY60" s="23"/>
      <c r="EZ60" s="24"/>
      <c r="FA60" s="22"/>
      <c r="FB60" s="23"/>
      <c r="FC60" s="23"/>
      <c r="FD60" s="24"/>
      <c r="FE60" s="22"/>
      <c r="FF60" s="23"/>
      <c r="FG60" s="23"/>
      <c r="FH60" s="24"/>
      <c r="FI60" s="22"/>
      <c r="FJ60" s="23"/>
      <c r="FK60" s="23"/>
      <c r="FL60" s="24"/>
      <c r="FM60" s="22"/>
      <c r="FN60" s="23"/>
      <c r="FO60" s="23"/>
      <c r="FP60" s="24"/>
      <c r="FQ60" s="22"/>
      <c r="FR60" s="23"/>
      <c r="FS60" s="23"/>
      <c r="FT60" s="24"/>
      <c r="FU60" s="22"/>
      <c r="FV60" s="23"/>
      <c r="FW60" s="23"/>
      <c r="FX60" s="24"/>
      <c r="FY60" s="22"/>
      <c r="FZ60" s="23"/>
      <c r="GA60" s="23"/>
      <c r="GB60" s="24"/>
      <c r="GC60" s="22"/>
      <c r="GD60" s="23"/>
      <c r="GE60" s="23"/>
      <c r="GF60" s="24"/>
      <c r="GG60" s="22"/>
      <c r="GH60" s="23"/>
      <c r="GI60" s="23"/>
      <c r="GJ60" s="24"/>
      <c r="GK60" s="22"/>
      <c r="GL60" s="23"/>
      <c r="GM60" s="23"/>
      <c r="GN60" s="24"/>
      <c r="GO60" s="22"/>
      <c r="GP60" s="23"/>
      <c r="GQ60" s="23"/>
      <c r="GR60" s="24"/>
      <c r="GS60" s="22"/>
      <c r="GT60" s="23"/>
      <c r="GU60" s="23"/>
      <c r="GV60" s="24"/>
      <c r="GW60" s="22"/>
      <c r="GX60" s="23"/>
      <c r="GY60" s="23"/>
      <c r="GZ60" s="24"/>
      <c r="HA60" s="22"/>
      <c r="HB60" s="23"/>
      <c r="HC60" s="23"/>
      <c r="HD60" s="24"/>
      <c r="HE60" s="22"/>
      <c r="HF60" s="23"/>
      <c r="HG60" s="23"/>
      <c r="HH60" s="24"/>
      <c r="HI60" s="22"/>
      <c r="HJ60" s="23"/>
      <c r="HK60" s="23"/>
      <c r="HL60" s="24"/>
      <c r="HM60" s="22"/>
      <c r="HN60" s="23"/>
      <c r="HO60" s="23"/>
      <c r="HP60" s="24"/>
      <c r="HQ60" s="22"/>
      <c r="HR60" s="23"/>
      <c r="HS60" s="23"/>
      <c r="HT60" s="24"/>
      <c r="HU60" s="22"/>
      <c r="HV60" s="23"/>
      <c r="HW60" s="23"/>
      <c r="HX60" s="24"/>
      <c r="HY60" s="22"/>
      <c r="HZ60" s="23"/>
      <c r="IA60" s="23"/>
      <c r="IB60" s="24"/>
      <c r="IC60" s="22"/>
      <c r="ID60" s="23"/>
      <c r="IE60" s="23"/>
      <c r="IF60" s="24"/>
      <c r="IG60" s="22"/>
      <c r="IH60" s="23"/>
      <c r="II60" s="23"/>
      <c r="IJ60" s="24"/>
      <c r="IK60" s="22"/>
      <c r="IL60" s="23"/>
      <c r="IM60" s="23"/>
      <c r="IN60" s="24"/>
      <c r="IO60" s="22"/>
      <c r="IP60" s="23"/>
      <c r="IQ60" s="23"/>
      <c r="IR60" s="24"/>
      <c r="IS60" s="22"/>
      <c r="IT60" s="23"/>
      <c r="IU60" s="23"/>
      <c r="IV60" s="24"/>
    </row>
    <row r="61" spans="1:256" s="17" customFormat="1" ht="15.75" x14ac:dyDescent="0.25">
      <c r="A61" s="56">
        <v>7300</v>
      </c>
      <c r="B61" s="776" t="s">
        <v>101</v>
      </c>
      <c r="C61" s="776"/>
      <c r="D61" s="776"/>
      <c r="E61" s="57"/>
      <c r="F61" s="98">
        <f>'PRESUP.EGRESOS FUENTE FINANCIAM'!M347</f>
        <v>0</v>
      </c>
      <c r="G61" s="99" t="e">
        <f t="shared" si="3"/>
        <v>#DIV/0!</v>
      </c>
      <c r="H61" s="20"/>
      <c r="I61" s="21"/>
      <c r="J61" s="23"/>
      <c r="K61" s="23"/>
      <c r="L61" s="24"/>
      <c r="M61" s="22"/>
      <c r="N61" s="23"/>
      <c r="O61" s="23"/>
      <c r="P61" s="24"/>
      <c r="Q61" s="22"/>
      <c r="R61" s="23"/>
      <c r="S61" s="23"/>
      <c r="T61" s="24"/>
      <c r="U61" s="22"/>
      <c r="V61" s="23"/>
      <c r="W61" s="23"/>
      <c r="X61" s="24"/>
      <c r="Y61" s="22"/>
      <c r="Z61" s="23"/>
      <c r="AA61" s="23"/>
      <c r="AB61" s="24"/>
      <c r="AC61" s="22"/>
      <c r="AD61" s="23"/>
      <c r="AE61" s="23"/>
      <c r="AF61" s="24"/>
      <c r="AG61" s="22"/>
      <c r="AH61" s="23"/>
      <c r="AI61" s="23"/>
      <c r="AJ61" s="24"/>
      <c r="AK61" s="22"/>
      <c r="AL61" s="23"/>
      <c r="AM61" s="23"/>
      <c r="AN61" s="24"/>
      <c r="AO61" s="22"/>
      <c r="AP61" s="23"/>
      <c r="AQ61" s="23"/>
      <c r="AR61" s="24"/>
      <c r="AS61" s="22"/>
      <c r="AT61" s="23"/>
      <c r="AU61" s="23"/>
      <c r="AV61" s="24"/>
      <c r="AW61" s="22"/>
      <c r="AX61" s="23"/>
      <c r="AY61" s="23"/>
      <c r="AZ61" s="24"/>
      <c r="BA61" s="22"/>
      <c r="BB61" s="23"/>
      <c r="BC61" s="23"/>
      <c r="BD61" s="24"/>
      <c r="BE61" s="22"/>
      <c r="BF61" s="23"/>
      <c r="BG61" s="23"/>
      <c r="BH61" s="24"/>
      <c r="BI61" s="22"/>
      <c r="BJ61" s="23"/>
      <c r="BK61" s="23"/>
      <c r="BL61" s="24"/>
      <c r="BM61" s="22"/>
      <c r="BN61" s="23"/>
      <c r="BO61" s="23"/>
      <c r="BP61" s="24"/>
      <c r="BQ61" s="22"/>
      <c r="BR61" s="23"/>
      <c r="BS61" s="23"/>
      <c r="BT61" s="24"/>
      <c r="BU61" s="22"/>
      <c r="BV61" s="23"/>
      <c r="BW61" s="23"/>
      <c r="BX61" s="24"/>
      <c r="BY61" s="22"/>
      <c r="BZ61" s="23"/>
      <c r="CA61" s="23"/>
      <c r="CB61" s="24"/>
      <c r="CC61" s="22"/>
      <c r="CD61" s="23"/>
      <c r="CE61" s="23"/>
      <c r="CF61" s="24"/>
      <c r="CG61" s="22"/>
      <c r="CH61" s="23"/>
      <c r="CI61" s="23"/>
      <c r="CJ61" s="24"/>
      <c r="CK61" s="22"/>
      <c r="CL61" s="23"/>
      <c r="CM61" s="23"/>
      <c r="CN61" s="24"/>
      <c r="CO61" s="22"/>
      <c r="CP61" s="23"/>
      <c r="CQ61" s="23"/>
      <c r="CR61" s="24"/>
      <c r="CS61" s="22"/>
      <c r="CT61" s="23"/>
      <c r="CU61" s="23"/>
      <c r="CV61" s="24"/>
      <c r="CW61" s="22"/>
      <c r="CX61" s="23"/>
      <c r="CY61" s="23"/>
      <c r="CZ61" s="24"/>
      <c r="DA61" s="22"/>
      <c r="DB61" s="23"/>
      <c r="DC61" s="23"/>
      <c r="DD61" s="24"/>
      <c r="DE61" s="22"/>
      <c r="DF61" s="23"/>
      <c r="DG61" s="23"/>
      <c r="DH61" s="24"/>
      <c r="DI61" s="22"/>
      <c r="DJ61" s="23"/>
      <c r="DK61" s="23"/>
      <c r="DL61" s="24"/>
      <c r="DM61" s="22"/>
      <c r="DN61" s="23"/>
      <c r="DO61" s="23"/>
      <c r="DP61" s="24"/>
      <c r="DQ61" s="22"/>
      <c r="DR61" s="23"/>
      <c r="DS61" s="23"/>
      <c r="DT61" s="24"/>
      <c r="DU61" s="22"/>
      <c r="DV61" s="23"/>
      <c r="DW61" s="23"/>
      <c r="DX61" s="24"/>
      <c r="DY61" s="22"/>
      <c r="DZ61" s="23"/>
      <c r="EA61" s="23"/>
      <c r="EB61" s="24"/>
      <c r="EC61" s="22"/>
      <c r="ED61" s="23"/>
      <c r="EE61" s="23"/>
      <c r="EF61" s="24"/>
      <c r="EG61" s="22"/>
      <c r="EH61" s="23"/>
      <c r="EI61" s="23"/>
      <c r="EJ61" s="24"/>
      <c r="EK61" s="22"/>
      <c r="EL61" s="23"/>
      <c r="EM61" s="23"/>
      <c r="EN61" s="24"/>
      <c r="EO61" s="22"/>
      <c r="EP61" s="23"/>
      <c r="EQ61" s="23"/>
      <c r="ER61" s="24"/>
      <c r="ES61" s="22"/>
      <c r="ET61" s="23"/>
      <c r="EU61" s="23"/>
      <c r="EV61" s="24"/>
      <c r="EW61" s="22"/>
      <c r="EX61" s="23"/>
      <c r="EY61" s="23"/>
      <c r="EZ61" s="24"/>
      <c r="FA61" s="22"/>
      <c r="FB61" s="23"/>
      <c r="FC61" s="23"/>
      <c r="FD61" s="24"/>
      <c r="FE61" s="22"/>
      <c r="FF61" s="23"/>
      <c r="FG61" s="23"/>
      <c r="FH61" s="24"/>
      <c r="FI61" s="22"/>
      <c r="FJ61" s="23"/>
      <c r="FK61" s="23"/>
      <c r="FL61" s="24"/>
      <c r="FM61" s="22"/>
      <c r="FN61" s="23"/>
      <c r="FO61" s="23"/>
      <c r="FP61" s="24"/>
      <c r="FQ61" s="22"/>
      <c r="FR61" s="23"/>
      <c r="FS61" s="23"/>
      <c r="FT61" s="24"/>
      <c r="FU61" s="22"/>
      <c r="FV61" s="23"/>
      <c r="FW61" s="23"/>
      <c r="FX61" s="24"/>
      <c r="FY61" s="22"/>
      <c r="FZ61" s="23"/>
      <c r="GA61" s="23"/>
      <c r="GB61" s="24"/>
      <c r="GC61" s="22"/>
      <c r="GD61" s="23"/>
      <c r="GE61" s="23"/>
      <c r="GF61" s="24"/>
      <c r="GG61" s="22"/>
      <c r="GH61" s="23"/>
      <c r="GI61" s="23"/>
      <c r="GJ61" s="24"/>
      <c r="GK61" s="22"/>
      <c r="GL61" s="23"/>
      <c r="GM61" s="23"/>
      <c r="GN61" s="24"/>
      <c r="GO61" s="22"/>
      <c r="GP61" s="23"/>
      <c r="GQ61" s="23"/>
      <c r="GR61" s="24"/>
      <c r="GS61" s="22"/>
      <c r="GT61" s="23"/>
      <c r="GU61" s="23"/>
      <c r="GV61" s="24"/>
      <c r="GW61" s="22"/>
      <c r="GX61" s="23"/>
      <c r="GY61" s="23"/>
      <c r="GZ61" s="24"/>
      <c r="HA61" s="22"/>
      <c r="HB61" s="23"/>
      <c r="HC61" s="23"/>
      <c r="HD61" s="24"/>
      <c r="HE61" s="22"/>
      <c r="HF61" s="23"/>
      <c r="HG61" s="23"/>
      <c r="HH61" s="24"/>
      <c r="HI61" s="22"/>
      <c r="HJ61" s="23"/>
      <c r="HK61" s="23"/>
      <c r="HL61" s="24"/>
      <c r="HM61" s="22"/>
      <c r="HN61" s="23"/>
      <c r="HO61" s="23"/>
      <c r="HP61" s="24"/>
      <c r="HQ61" s="22"/>
      <c r="HR61" s="23"/>
      <c r="HS61" s="23"/>
      <c r="HT61" s="24"/>
      <c r="HU61" s="22"/>
      <c r="HV61" s="23"/>
      <c r="HW61" s="23"/>
      <c r="HX61" s="24"/>
      <c r="HY61" s="22"/>
      <c r="HZ61" s="23"/>
      <c r="IA61" s="23"/>
      <c r="IB61" s="24"/>
      <c r="IC61" s="22"/>
      <c r="ID61" s="23"/>
      <c r="IE61" s="23"/>
      <c r="IF61" s="24"/>
      <c r="IG61" s="22"/>
      <c r="IH61" s="23"/>
      <c r="II61" s="23"/>
      <c r="IJ61" s="24"/>
      <c r="IK61" s="22"/>
      <c r="IL61" s="23"/>
      <c r="IM61" s="23"/>
      <c r="IN61" s="24"/>
      <c r="IO61" s="22"/>
      <c r="IP61" s="23"/>
      <c r="IQ61" s="23"/>
      <c r="IR61" s="24"/>
      <c r="IS61" s="22"/>
      <c r="IT61" s="23"/>
      <c r="IU61" s="23"/>
      <c r="IV61" s="24"/>
    </row>
    <row r="62" spans="1:256" s="17" customFormat="1" ht="15.75" x14ac:dyDescent="0.25">
      <c r="A62" s="56">
        <v>7400</v>
      </c>
      <c r="B62" s="776" t="s">
        <v>102</v>
      </c>
      <c r="C62" s="776"/>
      <c r="D62" s="776"/>
      <c r="E62" s="57"/>
      <c r="F62" s="98">
        <f>'PRESUP.EGRESOS FUENTE FINANCIAM'!M354</f>
        <v>0</v>
      </c>
      <c r="G62" s="99" t="e">
        <f t="shared" si="3"/>
        <v>#DIV/0!</v>
      </c>
      <c r="H62" s="20"/>
      <c r="I62" s="21">
        <v>62</v>
      </c>
      <c r="J62" s="789"/>
      <c r="K62" s="789"/>
      <c r="L62" s="790"/>
      <c r="M62" s="22">
        <v>62</v>
      </c>
      <c r="N62" s="789"/>
      <c r="O62" s="789"/>
      <c r="P62" s="790"/>
      <c r="Q62" s="22">
        <v>62</v>
      </c>
      <c r="R62" s="789"/>
      <c r="S62" s="789"/>
      <c r="T62" s="790"/>
      <c r="U62" s="22">
        <v>62</v>
      </c>
      <c r="V62" s="789"/>
      <c r="W62" s="789"/>
      <c r="X62" s="790"/>
      <c r="Y62" s="22">
        <v>62</v>
      </c>
      <c r="Z62" s="789"/>
      <c r="AA62" s="789"/>
      <c r="AB62" s="790"/>
      <c r="AC62" s="22">
        <v>62</v>
      </c>
      <c r="AD62" s="789"/>
      <c r="AE62" s="789"/>
      <c r="AF62" s="790"/>
      <c r="AG62" s="22">
        <v>62</v>
      </c>
      <c r="AH62" s="789"/>
      <c r="AI62" s="789"/>
      <c r="AJ62" s="790"/>
      <c r="AK62" s="22">
        <v>62</v>
      </c>
      <c r="AL62" s="789"/>
      <c r="AM62" s="789"/>
      <c r="AN62" s="790"/>
      <c r="AO62" s="22">
        <v>62</v>
      </c>
      <c r="AP62" s="789"/>
      <c r="AQ62" s="789"/>
      <c r="AR62" s="790"/>
      <c r="AS62" s="22">
        <v>62</v>
      </c>
      <c r="AT62" s="789"/>
      <c r="AU62" s="789"/>
      <c r="AV62" s="790"/>
      <c r="AW62" s="22">
        <v>62</v>
      </c>
      <c r="AX62" s="789"/>
      <c r="AY62" s="789"/>
      <c r="AZ62" s="790"/>
      <c r="BA62" s="22">
        <v>62</v>
      </c>
      <c r="BB62" s="789"/>
      <c r="BC62" s="789"/>
      <c r="BD62" s="790"/>
      <c r="BE62" s="22">
        <v>62</v>
      </c>
      <c r="BF62" s="789"/>
      <c r="BG62" s="789"/>
      <c r="BH62" s="790"/>
      <c r="BI62" s="22">
        <v>62</v>
      </c>
      <c r="BJ62" s="789"/>
      <c r="BK62" s="789"/>
      <c r="BL62" s="790"/>
      <c r="BM62" s="22">
        <v>62</v>
      </c>
      <c r="BN62" s="789"/>
      <c r="BO62" s="789"/>
      <c r="BP62" s="790"/>
      <c r="BQ62" s="22">
        <v>62</v>
      </c>
      <c r="BR62" s="789"/>
      <c r="BS62" s="789"/>
      <c r="BT62" s="790"/>
      <c r="BU62" s="22">
        <v>62</v>
      </c>
      <c r="BV62" s="789"/>
      <c r="BW62" s="789"/>
      <c r="BX62" s="790"/>
      <c r="BY62" s="22">
        <v>62</v>
      </c>
      <c r="BZ62" s="789"/>
      <c r="CA62" s="789"/>
      <c r="CB62" s="790"/>
      <c r="CC62" s="22">
        <v>62</v>
      </c>
      <c r="CD62" s="789"/>
      <c r="CE62" s="789"/>
      <c r="CF62" s="790"/>
      <c r="CG62" s="22">
        <v>62</v>
      </c>
      <c r="CH62" s="789"/>
      <c r="CI62" s="789"/>
      <c r="CJ62" s="790"/>
      <c r="CK62" s="22">
        <v>62</v>
      </c>
      <c r="CL62" s="789"/>
      <c r="CM62" s="789"/>
      <c r="CN62" s="790"/>
      <c r="CO62" s="22">
        <v>62</v>
      </c>
      <c r="CP62" s="789"/>
      <c r="CQ62" s="789"/>
      <c r="CR62" s="790"/>
      <c r="CS62" s="22">
        <v>62</v>
      </c>
      <c r="CT62" s="789"/>
      <c r="CU62" s="789"/>
      <c r="CV62" s="790"/>
      <c r="CW62" s="22">
        <v>62</v>
      </c>
      <c r="CX62" s="789"/>
      <c r="CY62" s="789"/>
      <c r="CZ62" s="790"/>
      <c r="DA62" s="22">
        <v>62</v>
      </c>
      <c r="DB62" s="789"/>
      <c r="DC62" s="789"/>
      <c r="DD62" s="790"/>
      <c r="DE62" s="22">
        <v>62</v>
      </c>
      <c r="DF62" s="789"/>
      <c r="DG62" s="789"/>
      <c r="DH62" s="790"/>
      <c r="DI62" s="22">
        <v>62</v>
      </c>
      <c r="DJ62" s="789"/>
      <c r="DK62" s="789"/>
      <c r="DL62" s="790"/>
      <c r="DM62" s="22">
        <v>62</v>
      </c>
      <c r="DN62" s="789"/>
      <c r="DO62" s="789"/>
      <c r="DP62" s="790"/>
      <c r="DQ62" s="22">
        <v>62</v>
      </c>
      <c r="DR62" s="789"/>
      <c r="DS62" s="789"/>
      <c r="DT62" s="790"/>
      <c r="DU62" s="22">
        <v>62</v>
      </c>
      <c r="DV62" s="789"/>
      <c r="DW62" s="789"/>
      <c r="DX62" s="790"/>
      <c r="DY62" s="22">
        <v>62</v>
      </c>
      <c r="DZ62" s="789"/>
      <c r="EA62" s="789"/>
      <c r="EB62" s="790"/>
      <c r="EC62" s="22">
        <v>62</v>
      </c>
      <c r="ED62" s="789"/>
      <c r="EE62" s="789"/>
      <c r="EF62" s="790"/>
      <c r="EG62" s="22">
        <v>62</v>
      </c>
      <c r="EH62" s="789"/>
      <c r="EI62" s="789"/>
      <c r="EJ62" s="790"/>
      <c r="EK62" s="22">
        <v>62</v>
      </c>
      <c r="EL62" s="789"/>
      <c r="EM62" s="789"/>
      <c r="EN62" s="790"/>
      <c r="EO62" s="22">
        <v>62</v>
      </c>
      <c r="EP62" s="789"/>
      <c r="EQ62" s="789"/>
      <c r="ER62" s="790"/>
      <c r="ES62" s="22">
        <v>62</v>
      </c>
      <c r="ET62" s="789"/>
      <c r="EU62" s="789"/>
      <c r="EV62" s="790"/>
      <c r="EW62" s="22">
        <v>62</v>
      </c>
      <c r="EX62" s="789"/>
      <c r="EY62" s="789"/>
      <c r="EZ62" s="790"/>
      <c r="FA62" s="22">
        <v>62</v>
      </c>
      <c r="FB62" s="789"/>
      <c r="FC62" s="789"/>
      <c r="FD62" s="790"/>
      <c r="FE62" s="22">
        <v>62</v>
      </c>
      <c r="FF62" s="789"/>
      <c r="FG62" s="789"/>
      <c r="FH62" s="790"/>
      <c r="FI62" s="22">
        <v>62</v>
      </c>
      <c r="FJ62" s="789"/>
      <c r="FK62" s="789"/>
      <c r="FL62" s="790"/>
      <c r="FM62" s="22">
        <v>62</v>
      </c>
      <c r="FN62" s="789"/>
      <c r="FO62" s="789"/>
      <c r="FP62" s="790"/>
      <c r="FQ62" s="22">
        <v>62</v>
      </c>
      <c r="FR62" s="789"/>
      <c r="FS62" s="789"/>
      <c r="FT62" s="790"/>
      <c r="FU62" s="22">
        <v>62</v>
      </c>
      <c r="FV62" s="789"/>
      <c r="FW62" s="789"/>
      <c r="FX62" s="790"/>
      <c r="FY62" s="22">
        <v>62</v>
      </c>
      <c r="FZ62" s="789"/>
      <c r="GA62" s="789"/>
      <c r="GB62" s="790"/>
      <c r="GC62" s="22">
        <v>62</v>
      </c>
      <c r="GD62" s="789"/>
      <c r="GE62" s="789"/>
      <c r="GF62" s="790"/>
      <c r="GG62" s="22">
        <v>62</v>
      </c>
      <c r="GH62" s="789"/>
      <c r="GI62" s="789"/>
      <c r="GJ62" s="790"/>
      <c r="GK62" s="22">
        <v>62</v>
      </c>
      <c r="GL62" s="789"/>
      <c r="GM62" s="789"/>
      <c r="GN62" s="790"/>
      <c r="GO62" s="22">
        <v>62</v>
      </c>
      <c r="GP62" s="789"/>
      <c r="GQ62" s="789"/>
      <c r="GR62" s="790"/>
      <c r="GS62" s="22">
        <v>62</v>
      </c>
      <c r="GT62" s="789"/>
      <c r="GU62" s="789"/>
      <c r="GV62" s="790"/>
      <c r="GW62" s="22">
        <v>62</v>
      </c>
      <c r="GX62" s="789"/>
      <c r="GY62" s="789"/>
      <c r="GZ62" s="790"/>
      <c r="HA62" s="22">
        <v>62</v>
      </c>
      <c r="HB62" s="789"/>
      <c r="HC62" s="789"/>
      <c r="HD62" s="790"/>
      <c r="HE62" s="22">
        <v>62</v>
      </c>
      <c r="HF62" s="789"/>
      <c r="HG62" s="789"/>
      <c r="HH62" s="790"/>
      <c r="HI62" s="22">
        <v>62</v>
      </c>
      <c r="HJ62" s="789"/>
      <c r="HK62" s="789"/>
      <c r="HL62" s="790"/>
      <c r="HM62" s="22">
        <v>62</v>
      </c>
      <c r="HN62" s="789"/>
      <c r="HO62" s="789"/>
      <c r="HP62" s="790"/>
      <c r="HQ62" s="22">
        <v>62</v>
      </c>
      <c r="HR62" s="789"/>
      <c r="HS62" s="789"/>
      <c r="HT62" s="790"/>
      <c r="HU62" s="22">
        <v>62</v>
      </c>
      <c r="HV62" s="789"/>
      <c r="HW62" s="789"/>
      <c r="HX62" s="790"/>
      <c r="HY62" s="22">
        <v>62</v>
      </c>
      <c r="HZ62" s="789"/>
      <c r="IA62" s="789"/>
      <c r="IB62" s="790"/>
      <c r="IC62" s="22">
        <v>62</v>
      </c>
      <c r="ID62" s="789"/>
      <c r="IE62" s="789"/>
      <c r="IF62" s="790"/>
      <c r="IG62" s="22">
        <v>62</v>
      </c>
      <c r="IH62" s="789"/>
      <c r="II62" s="789"/>
      <c r="IJ62" s="790"/>
      <c r="IK62" s="22">
        <v>62</v>
      </c>
      <c r="IL62" s="789"/>
      <c r="IM62" s="789"/>
      <c r="IN62" s="790"/>
      <c r="IO62" s="22">
        <v>62</v>
      </c>
      <c r="IP62" s="789"/>
      <c r="IQ62" s="789"/>
      <c r="IR62" s="790"/>
      <c r="IS62" s="22">
        <v>62</v>
      </c>
      <c r="IT62" s="789"/>
      <c r="IU62" s="789"/>
      <c r="IV62" s="790"/>
    </row>
    <row r="63" spans="1:256" s="17" customFormat="1" ht="15" customHeight="1" x14ac:dyDescent="0.25">
      <c r="A63" s="56">
        <v>7500</v>
      </c>
      <c r="B63" s="776" t="s">
        <v>103</v>
      </c>
      <c r="C63" s="776"/>
      <c r="D63" s="776"/>
      <c r="E63" s="18"/>
      <c r="F63" s="98">
        <f>'PRESUP.EGRESOS FUENTE FINANCIAM'!M364</f>
        <v>0</v>
      </c>
      <c r="G63" s="99" t="e">
        <f t="shared" si="3"/>
        <v>#DIV/0!</v>
      </c>
    </row>
    <row r="64" spans="1:256" s="17" customFormat="1" ht="15" customHeight="1" x14ac:dyDescent="0.25">
      <c r="A64" s="56">
        <v>7600</v>
      </c>
      <c r="B64" s="776" t="s">
        <v>104</v>
      </c>
      <c r="C64" s="776"/>
      <c r="D64" s="776"/>
      <c r="E64" s="18"/>
      <c r="F64" s="98">
        <f>'PRESUP.EGRESOS FUENTE FINANCIAM'!M374</f>
        <v>0</v>
      </c>
      <c r="G64" s="99" t="e">
        <f t="shared" si="3"/>
        <v>#DIV/0!</v>
      </c>
    </row>
    <row r="65" spans="1:8" s="17" customFormat="1" ht="15" customHeight="1" x14ac:dyDescent="0.25">
      <c r="A65" s="56">
        <v>7900</v>
      </c>
      <c r="B65" s="776" t="s">
        <v>105</v>
      </c>
      <c r="C65" s="776"/>
      <c r="D65" s="776"/>
      <c r="E65" s="18">
        <v>0</v>
      </c>
      <c r="F65" s="98">
        <f>'PRESUP.EGRESOS FUENTE FINANCIAM'!M377</f>
        <v>0</v>
      </c>
      <c r="G65" s="99" t="e">
        <f t="shared" si="3"/>
        <v>#DIV/0!</v>
      </c>
    </row>
    <row r="66" spans="1:8" s="17" customFormat="1" ht="15.75" customHeight="1" x14ac:dyDescent="0.25">
      <c r="A66" s="319">
        <v>8000</v>
      </c>
      <c r="B66" s="777" t="s">
        <v>27</v>
      </c>
      <c r="C66" s="777"/>
      <c r="D66" s="777"/>
      <c r="E66" s="322">
        <v>0</v>
      </c>
      <c r="F66" s="320">
        <f>'PRESUP.EGRESOS FUENTE FINANCIAM'!M381</f>
        <v>0</v>
      </c>
      <c r="G66" s="321" t="e">
        <f t="shared" si="3"/>
        <v>#DIV/0!</v>
      </c>
    </row>
    <row r="67" spans="1:8" s="17" customFormat="1" ht="15.75" x14ac:dyDescent="0.25">
      <c r="A67" s="319">
        <v>9000</v>
      </c>
      <c r="B67" s="777" t="s">
        <v>106</v>
      </c>
      <c r="C67" s="777"/>
      <c r="D67" s="777"/>
      <c r="E67" s="320">
        <f>SUM(E68:E74)</f>
        <v>4189000</v>
      </c>
      <c r="F67" s="320">
        <f>SUM(F68:F74)</f>
        <v>5860481</v>
      </c>
      <c r="G67" s="321">
        <f t="shared" si="3"/>
        <v>0.39901671043208409</v>
      </c>
    </row>
    <row r="68" spans="1:8" s="17" customFormat="1" ht="15.75" x14ac:dyDescent="0.25">
      <c r="A68" s="56">
        <v>9100</v>
      </c>
      <c r="B68" s="776" t="s">
        <v>107</v>
      </c>
      <c r="C68" s="776"/>
      <c r="D68" s="776"/>
      <c r="E68" s="18">
        <v>3332000</v>
      </c>
      <c r="F68" s="98">
        <f>'PRESUP.EGRESOS FUENTE FINANCIAM'!M400</f>
        <v>4724859</v>
      </c>
      <c r="G68" s="99">
        <f t="shared" si="3"/>
        <v>0.41802490996398567</v>
      </c>
    </row>
    <row r="69" spans="1:8" s="17" customFormat="1" ht="15.75" x14ac:dyDescent="0.25">
      <c r="A69" s="56">
        <v>9200</v>
      </c>
      <c r="B69" s="776" t="s">
        <v>108</v>
      </c>
      <c r="C69" s="776"/>
      <c r="D69" s="776"/>
      <c r="E69" s="19">
        <v>857000</v>
      </c>
      <c r="F69" s="98">
        <f>'PRESUP.EGRESOS FUENTE FINANCIAM'!M409</f>
        <v>1135622</v>
      </c>
      <c r="G69" s="99">
        <f t="shared" si="3"/>
        <v>0.32511318553092172</v>
      </c>
    </row>
    <row r="70" spans="1:8" s="17" customFormat="1" ht="15.75" x14ac:dyDescent="0.25">
      <c r="A70" s="56">
        <v>9300</v>
      </c>
      <c r="B70" s="776" t="s">
        <v>109</v>
      </c>
      <c r="C70" s="776"/>
      <c r="D70" s="776"/>
      <c r="E70" s="19">
        <v>0</v>
      </c>
      <c r="F70" s="98">
        <f>'PRESUP.EGRESOS FUENTE FINANCIAM'!M418</f>
        <v>0</v>
      </c>
      <c r="G70" s="99" t="e">
        <f t="shared" si="3"/>
        <v>#DIV/0!</v>
      </c>
    </row>
    <row r="71" spans="1:8" s="17" customFormat="1" ht="15.75" x14ac:dyDescent="0.25">
      <c r="A71" s="56">
        <v>9400</v>
      </c>
      <c r="B71" s="776" t="s">
        <v>110</v>
      </c>
      <c r="C71" s="776"/>
      <c r="D71" s="776"/>
      <c r="E71" s="19">
        <v>0</v>
      </c>
      <c r="F71" s="98">
        <f>'PRESUP.EGRESOS FUENTE FINANCIAM'!M421</f>
        <v>0</v>
      </c>
      <c r="G71" s="99" t="e">
        <f t="shared" si="3"/>
        <v>#DIV/0!</v>
      </c>
    </row>
    <row r="72" spans="1:8" s="17" customFormat="1" ht="15.75" x14ac:dyDescent="0.25">
      <c r="A72" s="56">
        <v>9500</v>
      </c>
      <c r="B72" s="776" t="s">
        <v>111</v>
      </c>
      <c r="C72" s="776"/>
      <c r="D72" s="776"/>
      <c r="E72" s="19">
        <v>0</v>
      </c>
      <c r="F72" s="98">
        <f>'PRESUP.EGRESOS FUENTE FINANCIAM'!M424</f>
        <v>0</v>
      </c>
      <c r="G72" s="99" t="e">
        <f t="shared" si="3"/>
        <v>#DIV/0!</v>
      </c>
    </row>
    <row r="73" spans="1:8" s="17" customFormat="1" ht="15.75" x14ac:dyDescent="0.25">
      <c r="A73" s="56">
        <v>9600</v>
      </c>
      <c r="B73" s="776" t="s">
        <v>1638</v>
      </c>
      <c r="C73" s="776"/>
      <c r="D73" s="776"/>
      <c r="E73" s="19">
        <v>0</v>
      </c>
      <c r="F73" s="98">
        <f>'PRESUP.EGRESOS FUENTE FINANCIAM'!M426</f>
        <v>0</v>
      </c>
      <c r="G73" s="99" t="e">
        <f>F73/E73-1</f>
        <v>#DIV/0!</v>
      </c>
    </row>
    <row r="74" spans="1:8" s="17" customFormat="1" ht="15.75" x14ac:dyDescent="0.25">
      <c r="A74" s="87">
        <v>9900</v>
      </c>
      <c r="B74" s="773" t="s">
        <v>112</v>
      </c>
      <c r="C74" s="773"/>
      <c r="D74" s="773"/>
      <c r="E74" s="88">
        <v>0</v>
      </c>
      <c r="F74" s="98">
        <f>'PRESUP.EGRESOS FUENTE FINANCIAM'!M429</f>
        <v>0</v>
      </c>
      <c r="G74" s="99" t="e">
        <f t="shared" si="3"/>
        <v>#DIV/0!</v>
      </c>
    </row>
    <row r="75" spans="1:8" s="17" customFormat="1" ht="15.75" x14ac:dyDescent="0.25">
      <c r="A75" s="774" t="s">
        <v>753</v>
      </c>
      <c r="B75" s="775"/>
      <c r="C75" s="775"/>
      <c r="D75" s="775"/>
      <c r="E75" s="323">
        <f>E6+E14+E24+E34+E44+E54+E58+E66+E67</f>
        <v>59925940.790000007</v>
      </c>
      <c r="F75" s="323">
        <f>F6+F14+F24+F34+F44+F54+F58+F66+F67</f>
        <v>60721513.799999997</v>
      </c>
      <c r="G75" s="324">
        <f>F75/E75-1</f>
        <v>1.3275936923342391E-2</v>
      </c>
    </row>
    <row r="76" spans="1:8" ht="30.75" customHeight="1" x14ac:dyDescent="0.25">
      <c r="A76" s="787" t="s">
        <v>1645</v>
      </c>
      <c r="B76" s="787"/>
      <c r="C76" s="787"/>
      <c r="D76" s="787"/>
    </row>
    <row r="77" spans="1:8" ht="18" customHeight="1" x14ac:dyDescent="0.25">
      <c r="A77" s="788"/>
      <c r="B77" s="788"/>
      <c r="C77" s="788"/>
      <c r="D77" s="788"/>
      <c r="E77" s="26"/>
      <c r="F77" s="26"/>
      <c r="G77" s="26"/>
      <c r="H77" s="26"/>
    </row>
    <row r="78" spans="1:8" ht="32.1" customHeight="1" x14ac:dyDescent="0.25">
      <c r="A78" s="332" t="s">
        <v>113</v>
      </c>
      <c r="B78" s="336" t="s">
        <v>5</v>
      </c>
      <c r="C78" s="337" t="s">
        <v>1585</v>
      </c>
      <c r="D78" s="325" t="s">
        <v>35</v>
      </c>
      <c r="E78" s="27"/>
      <c r="F78" s="27"/>
      <c r="G78" s="27"/>
      <c r="H78" s="27"/>
    </row>
    <row r="79" spans="1:8" ht="32.1" customHeight="1" x14ac:dyDescent="0.25">
      <c r="A79" s="9">
        <v>1</v>
      </c>
      <c r="B79" s="10" t="s">
        <v>114</v>
      </c>
      <c r="C79" s="28">
        <f>(F6+F14+F24+F34)-F39</f>
        <v>52833319.799999997</v>
      </c>
      <c r="D79" s="29">
        <f>C79/C84</f>
        <v>0.87009227032808267</v>
      </c>
    </row>
    <row r="80" spans="1:8" ht="32.1" customHeight="1" x14ac:dyDescent="0.25">
      <c r="A80" s="9">
        <v>2</v>
      </c>
      <c r="B80" s="10" t="s">
        <v>115</v>
      </c>
      <c r="C80" s="28">
        <f>F44+F54+F58</f>
        <v>2027713</v>
      </c>
      <c r="D80" s="29">
        <f>C80/C84</f>
        <v>3.3393650340779221E-2</v>
      </c>
    </row>
    <row r="81" spans="1:256" ht="32.1" customHeight="1" x14ac:dyDescent="0.25">
      <c r="A81" s="9">
        <v>3</v>
      </c>
      <c r="B81" s="10" t="s">
        <v>116</v>
      </c>
      <c r="C81" s="28">
        <f>F67</f>
        <v>5860481</v>
      </c>
      <c r="D81" s="29">
        <f>C81/C84</f>
        <v>9.6514079331138161E-2</v>
      </c>
    </row>
    <row r="82" spans="1:256" ht="32.1" customHeight="1" x14ac:dyDescent="0.25">
      <c r="A82" s="9">
        <v>4</v>
      </c>
      <c r="B82" s="10" t="s">
        <v>328</v>
      </c>
      <c r="C82" s="28">
        <f>F39</f>
        <v>0</v>
      </c>
      <c r="D82" s="190">
        <f>C82/C84</f>
        <v>0</v>
      </c>
    </row>
    <row r="83" spans="1:256" ht="32.1" customHeight="1" x14ac:dyDescent="0.25">
      <c r="A83" s="9">
        <v>5</v>
      </c>
      <c r="B83" s="10" t="s">
        <v>306</v>
      </c>
      <c r="C83" s="28">
        <f>F66</f>
        <v>0</v>
      </c>
      <c r="D83" s="190">
        <f>C83/C84</f>
        <v>0</v>
      </c>
    </row>
    <row r="84" spans="1:256" ht="32.1" customHeight="1" x14ac:dyDescent="0.25">
      <c r="A84" s="326"/>
      <c r="B84" s="327" t="s">
        <v>1584</v>
      </c>
      <c r="C84" s="328">
        <f>SUM(C79:C83)</f>
        <v>60721513.799999997</v>
      </c>
      <c r="D84" s="329">
        <f>SUM(D79:D83)</f>
        <v>1</v>
      </c>
    </row>
    <row r="85" spans="1:256" ht="24.75" customHeight="1" x14ac:dyDescent="0.25">
      <c r="A85" s="786" t="s">
        <v>1646</v>
      </c>
      <c r="B85" s="786"/>
      <c r="C85" s="786"/>
      <c r="D85" s="786"/>
      <c r="E85" s="26"/>
      <c r="F85" s="26"/>
      <c r="G85" s="26"/>
      <c r="H85" s="26"/>
    </row>
    <row r="86" spans="1:256" ht="12" customHeight="1" x14ac:dyDescent="0.25">
      <c r="A86" s="30"/>
      <c r="B86" s="30"/>
      <c r="C86" s="30"/>
      <c r="D86" s="30"/>
      <c r="E86" s="30"/>
      <c r="F86" s="30"/>
      <c r="G86" s="30"/>
      <c r="H86" s="30"/>
    </row>
    <row r="87" spans="1:256" ht="32.1" customHeight="1" x14ac:dyDescent="0.25">
      <c r="A87" s="334" t="s">
        <v>39</v>
      </c>
      <c r="B87" s="334" t="s">
        <v>5</v>
      </c>
      <c r="C87" s="335" t="s">
        <v>1585</v>
      </c>
      <c r="D87" s="333" t="s">
        <v>35</v>
      </c>
      <c r="E87" s="27"/>
      <c r="F87" s="27"/>
      <c r="G87" s="27"/>
      <c r="H87" s="27"/>
    </row>
    <row r="88" spans="1:256" ht="32.1" customHeight="1" x14ac:dyDescent="0.25">
      <c r="A88" s="9">
        <v>100</v>
      </c>
      <c r="B88" s="13" t="s">
        <v>1333</v>
      </c>
      <c r="C88" s="31">
        <f>'PRESUP.EGRESOS FUENTE FINANCIAM'!C432</f>
        <v>0</v>
      </c>
      <c r="D88" s="29">
        <f>C88/C94</f>
        <v>0</v>
      </c>
    </row>
    <row r="89" spans="1:256" ht="32.1" customHeight="1" x14ac:dyDescent="0.25">
      <c r="A89" s="9">
        <v>200</v>
      </c>
      <c r="B89" s="13" t="s">
        <v>40</v>
      </c>
      <c r="C89" s="31">
        <f>'PRESUP.EGRESOS FUENTE FINANCIAM'!K432</f>
        <v>0</v>
      </c>
      <c r="D89" s="29">
        <f>C89/C94</f>
        <v>0</v>
      </c>
    </row>
    <row r="90" spans="1:256" ht="32.1" customHeight="1" x14ac:dyDescent="0.25">
      <c r="A90" s="9">
        <v>400</v>
      </c>
      <c r="B90" s="13" t="s">
        <v>41</v>
      </c>
      <c r="C90" s="31">
        <f>'PRESUP.EGRESOS FUENTE FINANCIAM'!D432</f>
        <v>22375163.819999997</v>
      </c>
      <c r="D90" s="29">
        <f>C90/C94</f>
        <v>0.36848824114790096</v>
      </c>
    </row>
    <row r="91" spans="1:256" ht="32.1" customHeight="1" x14ac:dyDescent="0.25">
      <c r="A91" s="9">
        <v>500</v>
      </c>
      <c r="B91" s="13" t="s">
        <v>42</v>
      </c>
      <c r="C91" s="31">
        <f>'PRESUP.EGRESOS FUENTE FINANCIAM'!E432+'PRESUP.EGRESOS FUENTE FINANCIAM'!F432+'PRESUP.EGRESOS FUENTE FINANCIAM'!G432+'PRESUP.EGRESOS FUENTE FINANCIAM'!H432</f>
        <v>37656349.980000004</v>
      </c>
      <c r="D91" s="29">
        <f>C91/C94</f>
        <v>0.62014840578628672</v>
      </c>
    </row>
    <row r="92" spans="1:256" ht="32.1" customHeight="1" x14ac:dyDescent="0.25">
      <c r="A92" s="9">
        <v>600</v>
      </c>
      <c r="B92" s="13" t="s">
        <v>43</v>
      </c>
      <c r="C92" s="31">
        <f>'PRESUP.EGRESOS FUENTE FINANCIAM'!I432+'PRESUP.EGRESOS FUENTE FINANCIAM'!J432</f>
        <v>690000</v>
      </c>
      <c r="D92" s="29">
        <f>C92/C94</f>
        <v>1.1363353065812402E-2</v>
      </c>
    </row>
    <row r="93" spans="1:256" ht="32.1" customHeight="1" x14ac:dyDescent="0.25">
      <c r="A93" s="9">
        <v>700</v>
      </c>
      <c r="B93" s="13" t="s">
        <v>44</v>
      </c>
      <c r="C93" s="31">
        <f>'PRESUP.EGRESOS FUENTE FINANCIAM'!L432</f>
        <v>0</v>
      </c>
      <c r="D93" s="29">
        <f>C93/C94</f>
        <v>0</v>
      </c>
    </row>
    <row r="94" spans="1:256" ht="32.1" customHeight="1" x14ac:dyDescent="0.25">
      <c r="A94" s="332"/>
      <c r="B94" s="327" t="s">
        <v>1584</v>
      </c>
      <c r="C94" s="328">
        <f>SUM(C88:C93)</f>
        <v>60721513.799999997</v>
      </c>
      <c r="D94" s="330">
        <f>SUM(D88:D92)</f>
        <v>1</v>
      </c>
      <c r="E94" s="331"/>
    </row>
    <row r="95" spans="1:256" ht="18" customHeight="1" x14ac:dyDescent="0.25"/>
    <row r="96" spans="1:256" s="27" customFormat="1" x14ac:dyDescent="0.25">
      <c r="B96" s="25"/>
      <c r="C96" s="32"/>
      <c r="D96" s="33"/>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row>
    <row r="97" spans="2:256" s="27" customFormat="1" x14ac:dyDescent="0.25">
      <c r="B97" s="25"/>
      <c r="C97" s="32"/>
      <c r="D97" s="33"/>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row>
    <row r="98" spans="2:256" s="27" customFormat="1" x14ac:dyDescent="0.25">
      <c r="B98" s="25"/>
      <c r="C98" s="32"/>
      <c r="D98" s="33"/>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row>
    <row r="99" spans="2:256" s="27" customFormat="1" x14ac:dyDescent="0.25">
      <c r="B99" s="25"/>
      <c r="C99" s="32"/>
      <c r="D99" s="33"/>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row>
    <row r="100" spans="2:256" s="27" customFormat="1" x14ac:dyDescent="0.25">
      <c r="B100" s="25"/>
      <c r="C100" s="32"/>
      <c r="D100" s="33"/>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c r="GU100" s="25"/>
      <c r="GV100" s="25"/>
      <c r="GW100" s="25"/>
      <c r="GX100" s="25"/>
      <c r="GY100" s="25"/>
      <c r="GZ100" s="25"/>
      <c r="HA100" s="25"/>
      <c r="HB100" s="25"/>
      <c r="HC100" s="25"/>
      <c r="HD100" s="25"/>
      <c r="HE100" s="25"/>
      <c r="HF100" s="25"/>
      <c r="HG100" s="25"/>
      <c r="HH100" s="25"/>
      <c r="HI100" s="25"/>
      <c r="HJ100" s="25"/>
      <c r="HK100" s="25"/>
      <c r="HL100" s="25"/>
      <c r="HM100" s="25"/>
      <c r="HN100" s="25"/>
      <c r="HO100" s="25"/>
      <c r="HP100" s="25"/>
      <c r="HQ100" s="25"/>
      <c r="HR100" s="25"/>
      <c r="HS100" s="25"/>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25"/>
      <c r="IV100" s="25"/>
    </row>
    <row r="101" spans="2:256" s="27" customFormat="1" x14ac:dyDescent="0.25">
      <c r="B101" s="25"/>
      <c r="C101" s="32"/>
      <c r="D101" s="33"/>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c r="GW101" s="25"/>
      <c r="GX101" s="25"/>
      <c r="GY101" s="25"/>
      <c r="GZ101" s="25"/>
      <c r="HA101" s="25"/>
      <c r="HB101" s="25"/>
      <c r="HC101" s="25"/>
      <c r="HD101" s="25"/>
      <c r="HE101" s="25"/>
      <c r="HF101" s="25"/>
      <c r="HG101" s="25"/>
      <c r="HH101" s="25"/>
      <c r="HI101" s="25"/>
      <c r="HJ101" s="25"/>
      <c r="HK101" s="25"/>
      <c r="HL101" s="25"/>
      <c r="HM101" s="25"/>
      <c r="HN101" s="25"/>
      <c r="HO101" s="25"/>
      <c r="HP101" s="25"/>
      <c r="HQ101" s="25"/>
      <c r="HR101" s="25"/>
      <c r="HS101" s="25"/>
      <c r="HT101" s="25"/>
      <c r="HU101" s="25"/>
      <c r="HV101" s="25"/>
      <c r="HW101" s="25"/>
      <c r="HX101" s="25"/>
      <c r="HY101" s="25"/>
      <c r="HZ101" s="25"/>
      <c r="IA101" s="25"/>
      <c r="IB101" s="25"/>
      <c r="IC101" s="25"/>
      <c r="ID101" s="25"/>
      <c r="IE101" s="25"/>
      <c r="IF101" s="25"/>
      <c r="IG101" s="25"/>
      <c r="IH101" s="25"/>
      <c r="II101" s="25"/>
      <c r="IJ101" s="25"/>
      <c r="IK101" s="25"/>
      <c r="IL101" s="25"/>
      <c r="IM101" s="25"/>
      <c r="IN101" s="25"/>
      <c r="IO101" s="25"/>
      <c r="IP101" s="25"/>
      <c r="IQ101" s="25"/>
      <c r="IR101" s="25"/>
      <c r="IS101" s="25"/>
      <c r="IT101" s="25"/>
      <c r="IU101" s="25"/>
      <c r="IV101" s="25"/>
    </row>
    <row r="102" spans="2:256" s="27" customFormat="1" x14ac:dyDescent="0.25">
      <c r="B102" s="25"/>
      <c r="C102" s="32"/>
      <c r="D102" s="33"/>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c r="GH102" s="25"/>
      <c r="GI102" s="25"/>
      <c r="GJ102" s="25"/>
      <c r="GK102" s="25"/>
      <c r="GL102" s="25"/>
      <c r="GM102" s="25"/>
      <c r="GN102" s="25"/>
      <c r="GO102" s="25"/>
      <c r="GP102" s="25"/>
      <c r="GQ102" s="25"/>
      <c r="GR102" s="25"/>
      <c r="GS102" s="25"/>
      <c r="GT102" s="25"/>
      <c r="GU102" s="25"/>
      <c r="GV102" s="25"/>
      <c r="GW102" s="25"/>
      <c r="GX102" s="25"/>
      <c r="GY102" s="25"/>
      <c r="GZ102" s="25"/>
      <c r="HA102" s="25"/>
      <c r="HB102" s="25"/>
      <c r="HC102" s="25"/>
      <c r="HD102" s="25"/>
      <c r="HE102" s="25"/>
      <c r="HF102" s="25"/>
      <c r="HG102" s="25"/>
      <c r="HH102" s="25"/>
      <c r="HI102" s="25"/>
      <c r="HJ102" s="25"/>
      <c r="HK102" s="25"/>
      <c r="HL102" s="25"/>
      <c r="HM102" s="25"/>
      <c r="HN102" s="25"/>
      <c r="HO102" s="25"/>
      <c r="HP102" s="25"/>
      <c r="HQ102" s="25"/>
      <c r="HR102" s="25"/>
      <c r="HS102" s="25"/>
      <c r="HT102" s="25"/>
      <c r="HU102" s="25"/>
      <c r="HV102" s="25"/>
      <c r="HW102" s="25"/>
      <c r="HX102" s="25"/>
      <c r="HY102" s="25"/>
      <c r="HZ102" s="25"/>
      <c r="IA102" s="25"/>
      <c r="IB102" s="25"/>
      <c r="IC102" s="25"/>
      <c r="ID102" s="25"/>
      <c r="IE102" s="25"/>
      <c r="IF102" s="25"/>
      <c r="IG102" s="25"/>
      <c r="IH102" s="25"/>
      <c r="II102" s="25"/>
      <c r="IJ102" s="25"/>
      <c r="IK102" s="25"/>
      <c r="IL102" s="25"/>
      <c r="IM102" s="25"/>
      <c r="IN102" s="25"/>
      <c r="IO102" s="25"/>
      <c r="IP102" s="25"/>
      <c r="IQ102" s="25"/>
      <c r="IR102" s="25"/>
      <c r="IS102" s="25"/>
      <c r="IT102" s="25"/>
      <c r="IU102" s="25"/>
      <c r="IV102" s="25"/>
    </row>
    <row r="103" spans="2:256" s="27" customFormat="1" x14ac:dyDescent="0.25">
      <c r="B103" s="25"/>
      <c r="C103" s="32"/>
      <c r="D103" s="33"/>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row>
    <row r="104" spans="2:256" s="27" customFormat="1" x14ac:dyDescent="0.25">
      <c r="B104" s="25"/>
      <c r="C104" s="32"/>
      <c r="D104" s="33"/>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row>
    <row r="105" spans="2:256" s="27" customFormat="1" x14ac:dyDescent="0.25">
      <c r="B105" s="25"/>
      <c r="C105" s="32"/>
      <c r="D105" s="33"/>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row>
    <row r="106" spans="2:256" s="27" customFormat="1" x14ac:dyDescent="0.25">
      <c r="B106" s="25"/>
      <c r="C106" s="32"/>
      <c r="D106" s="33"/>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pans="2:256" s="27" customFormat="1" x14ac:dyDescent="0.25">
      <c r="B107" s="25"/>
      <c r="C107" s="32"/>
      <c r="D107" s="33"/>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pans="2:256" s="27" customFormat="1" x14ac:dyDescent="0.25">
      <c r="B108" s="25"/>
      <c r="C108" s="32"/>
      <c r="D108" s="33"/>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pans="2:256" s="27" customFormat="1" x14ac:dyDescent="0.25">
      <c r="B109" s="25"/>
      <c r="C109" s="32"/>
      <c r="D109" s="33"/>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pans="2:256" s="27" customFormat="1" x14ac:dyDescent="0.25">
      <c r="B110" s="25"/>
      <c r="C110" s="32"/>
      <c r="D110" s="33"/>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pans="2:256" s="27" customFormat="1" x14ac:dyDescent="0.25">
      <c r="B111" s="25"/>
      <c r="C111" s="32"/>
      <c r="D111" s="33"/>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row>
    <row r="112" spans="2:256" s="27" customFormat="1" x14ac:dyDescent="0.25">
      <c r="B112" s="25"/>
      <c r="C112" s="32"/>
      <c r="D112" s="33"/>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row>
    <row r="113" spans="2:256" s="27" customFormat="1" x14ac:dyDescent="0.25">
      <c r="B113" s="25"/>
      <c r="C113" s="32"/>
      <c r="D113" s="33"/>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row>
    <row r="114" spans="2:256" s="27" customFormat="1" x14ac:dyDescent="0.25">
      <c r="B114" s="25"/>
      <c r="C114" s="32"/>
      <c r="D114" s="33"/>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row>
    <row r="115" spans="2:256" s="27" customFormat="1" x14ac:dyDescent="0.25">
      <c r="B115" s="25"/>
      <c r="C115" s="32"/>
      <c r="D115" s="33"/>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row>
    <row r="116" spans="2:256" s="27" customFormat="1" x14ac:dyDescent="0.25">
      <c r="B116" s="25"/>
      <c r="C116" s="32"/>
      <c r="D116" s="33"/>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c r="GW116" s="25"/>
      <c r="GX116" s="25"/>
      <c r="GY116" s="25"/>
      <c r="GZ116" s="25"/>
      <c r="HA116" s="25"/>
      <c r="HB116" s="25"/>
      <c r="HC116" s="25"/>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25"/>
      <c r="IV116" s="25"/>
    </row>
    <row r="117" spans="2:256" s="27" customFormat="1" x14ac:dyDescent="0.25">
      <c r="B117" s="25"/>
      <c r="C117" s="32"/>
      <c r="D117" s="33"/>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pans="2:256" s="27" customFormat="1" x14ac:dyDescent="0.25">
      <c r="B118" s="25"/>
      <c r="C118" s="32"/>
      <c r="D118" s="33"/>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pans="2:256" s="27" customFormat="1" x14ac:dyDescent="0.25">
      <c r="B119" s="25"/>
      <c r="C119" s="32"/>
      <c r="D119" s="33"/>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row>
    <row r="120" spans="2:256" s="27" customFormat="1" x14ac:dyDescent="0.25">
      <c r="B120" s="25"/>
      <c r="C120" s="32"/>
      <c r="D120" s="33"/>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row>
    <row r="121" spans="2:256" s="27" customFormat="1" x14ac:dyDescent="0.25">
      <c r="B121" s="25"/>
      <c r="C121" s="32"/>
      <c r="D121" s="33"/>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c r="FG121" s="25"/>
      <c r="FH121" s="25"/>
      <c r="FI121" s="25"/>
      <c r="FJ121" s="25"/>
      <c r="FK121" s="25"/>
      <c r="FL121" s="25"/>
      <c r="FM121" s="25"/>
      <c r="FN121" s="25"/>
      <c r="FO121" s="25"/>
      <c r="FP121" s="25"/>
      <c r="FQ121" s="25"/>
      <c r="FR121" s="25"/>
      <c r="FS121" s="25"/>
      <c r="FT121" s="25"/>
      <c r="FU121" s="25"/>
      <c r="FV121" s="25"/>
      <c r="FW121" s="25"/>
      <c r="FX121" s="25"/>
      <c r="FY121" s="25"/>
      <c r="FZ121" s="25"/>
      <c r="GA121" s="25"/>
      <c r="GB121" s="25"/>
      <c r="GC121" s="25"/>
      <c r="GD121" s="25"/>
      <c r="GE121" s="25"/>
      <c r="GF121" s="25"/>
      <c r="GG121" s="25"/>
      <c r="GH121" s="25"/>
      <c r="GI121" s="25"/>
      <c r="GJ121" s="25"/>
      <c r="GK121" s="25"/>
      <c r="GL121" s="25"/>
      <c r="GM121" s="25"/>
      <c r="GN121" s="25"/>
      <c r="GO121" s="25"/>
      <c r="GP121" s="25"/>
      <c r="GQ121" s="25"/>
      <c r="GR121" s="25"/>
      <c r="GS121" s="25"/>
      <c r="GT121" s="25"/>
      <c r="GU121" s="25"/>
      <c r="GV121" s="25"/>
      <c r="GW121" s="25"/>
      <c r="GX121" s="25"/>
      <c r="GY121" s="25"/>
      <c r="GZ121" s="25"/>
      <c r="HA121" s="25"/>
      <c r="HB121" s="25"/>
      <c r="HC121" s="25"/>
      <c r="HD121" s="25"/>
      <c r="HE121" s="25"/>
      <c r="HF121" s="25"/>
      <c r="HG121" s="25"/>
      <c r="HH121" s="25"/>
      <c r="HI121" s="25"/>
      <c r="HJ121" s="25"/>
      <c r="HK121" s="25"/>
      <c r="HL121" s="25"/>
      <c r="HM121" s="25"/>
      <c r="HN121" s="25"/>
      <c r="HO121" s="25"/>
      <c r="HP121" s="25"/>
      <c r="HQ121" s="25"/>
      <c r="HR121" s="25"/>
      <c r="HS121" s="25"/>
      <c r="HT121" s="25"/>
      <c r="HU121" s="25"/>
      <c r="HV121" s="25"/>
      <c r="HW121" s="25"/>
      <c r="HX121" s="25"/>
      <c r="HY121" s="25"/>
      <c r="HZ121" s="25"/>
      <c r="IA121" s="25"/>
      <c r="IB121" s="25"/>
      <c r="IC121" s="25"/>
      <c r="ID121" s="25"/>
      <c r="IE121" s="25"/>
      <c r="IF121" s="25"/>
      <c r="IG121" s="25"/>
      <c r="IH121" s="25"/>
      <c r="II121" s="25"/>
      <c r="IJ121" s="25"/>
      <c r="IK121" s="25"/>
      <c r="IL121" s="25"/>
      <c r="IM121" s="25"/>
      <c r="IN121" s="25"/>
      <c r="IO121" s="25"/>
      <c r="IP121" s="25"/>
      <c r="IQ121" s="25"/>
      <c r="IR121" s="25"/>
      <c r="IS121" s="25"/>
      <c r="IT121" s="25"/>
      <c r="IU121" s="25"/>
      <c r="IV121" s="25"/>
    </row>
    <row r="122" spans="2:256" s="27" customFormat="1" x14ac:dyDescent="0.25">
      <c r="B122" s="25"/>
      <c r="C122" s="32"/>
      <c r="D122" s="33"/>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c r="GW122" s="25"/>
      <c r="GX122" s="25"/>
      <c r="GY122" s="25"/>
      <c r="GZ122" s="25"/>
      <c r="HA122" s="25"/>
      <c r="HB122" s="25"/>
      <c r="HC122" s="25"/>
      <c r="HD122" s="25"/>
      <c r="HE122" s="25"/>
      <c r="HF122" s="25"/>
      <c r="HG122" s="25"/>
      <c r="HH122" s="25"/>
      <c r="HI122" s="25"/>
      <c r="HJ122" s="25"/>
      <c r="HK122" s="25"/>
      <c r="HL122" s="25"/>
      <c r="HM122" s="25"/>
      <c r="HN122" s="25"/>
      <c r="HO122" s="25"/>
      <c r="HP122" s="25"/>
      <c r="HQ122" s="25"/>
      <c r="HR122" s="25"/>
      <c r="HS122" s="25"/>
      <c r="HT122" s="25"/>
      <c r="HU122" s="25"/>
      <c r="HV122" s="25"/>
      <c r="HW122" s="25"/>
      <c r="HX122" s="25"/>
      <c r="HY122" s="25"/>
      <c r="HZ122" s="25"/>
      <c r="IA122" s="25"/>
      <c r="IB122" s="25"/>
      <c r="IC122" s="25"/>
      <c r="ID122" s="25"/>
      <c r="IE122" s="25"/>
      <c r="IF122" s="25"/>
      <c r="IG122" s="25"/>
      <c r="IH122" s="25"/>
      <c r="II122" s="25"/>
      <c r="IJ122" s="25"/>
      <c r="IK122" s="25"/>
      <c r="IL122" s="25"/>
      <c r="IM122" s="25"/>
      <c r="IN122" s="25"/>
      <c r="IO122" s="25"/>
      <c r="IP122" s="25"/>
      <c r="IQ122" s="25"/>
      <c r="IR122" s="25"/>
      <c r="IS122" s="25"/>
      <c r="IT122" s="25"/>
      <c r="IU122" s="25"/>
      <c r="IV122" s="25"/>
    </row>
    <row r="123" spans="2:256" s="27" customFormat="1" x14ac:dyDescent="0.25">
      <c r="B123" s="25"/>
      <c r="C123" s="32"/>
      <c r="D123" s="33"/>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c r="EV123" s="25"/>
      <c r="EW123" s="25"/>
      <c r="EX123" s="25"/>
      <c r="EY123" s="25"/>
      <c r="EZ123" s="25"/>
      <c r="FA123" s="25"/>
      <c r="FB123" s="25"/>
      <c r="FC123" s="25"/>
      <c r="FD123" s="25"/>
      <c r="FE123" s="25"/>
      <c r="FF123" s="25"/>
      <c r="FG123" s="25"/>
      <c r="FH123" s="25"/>
      <c r="FI123" s="25"/>
      <c r="FJ123" s="25"/>
      <c r="FK123" s="25"/>
      <c r="FL123" s="25"/>
      <c r="FM123" s="25"/>
      <c r="FN123" s="25"/>
      <c r="FO123" s="25"/>
      <c r="FP123" s="25"/>
      <c r="FQ123" s="25"/>
      <c r="FR123" s="25"/>
      <c r="FS123" s="25"/>
      <c r="FT123" s="25"/>
      <c r="FU123" s="25"/>
      <c r="FV123" s="25"/>
      <c r="FW123" s="25"/>
      <c r="FX123" s="25"/>
      <c r="FY123" s="25"/>
      <c r="FZ123" s="25"/>
      <c r="GA123" s="25"/>
      <c r="GB123" s="25"/>
      <c r="GC123" s="25"/>
      <c r="GD123" s="25"/>
      <c r="GE123" s="25"/>
      <c r="GF123" s="25"/>
      <c r="GG123" s="25"/>
      <c r="GH123" s="25"/>
      <c r="GI123" s="25"/>
      <c r="GJ123" s="25"/>
      <c r="GK123" s="25"/>
      <c r="GL123" s="25"/>
      <c r="GM123" s="25"/>
      <c r="GN123" s="25"/>
      <c r="GO123" s="25"/>
      <c r="GP123" s="25"/>
      <c r="GQ123" s="25"/>
      <c r="GR123" s="25"/>
      <c r="GS123" s="25"/>
      <c r="GT123" s="25"/>
      <c r="GU123" s="25"/>
      <c r="GV123" s="25"/>
      <c r="GW123" s="25"/>
      <c r="GX123" s="25"/>
      <c r="GY123" s="25"/>
      <c r="GZ123" s="25"/>
      <c r="HA123" s="25"/>
      <c r="HB123" s="25"/>
      <c r="HC123" s="25"/>
      <c r="HD123" s="25"/>
      <c r="HE123" s="25"/>
      <c r="HF123" s="25"/>
      <c r="HG123" s="25"/>
      <c r="HH123" s="25"/>
      <c r="HI123" s="25"/>
      <c r="HJ123" s="25"/>
      <c r="HK123" s="25"/>
      <c r="HL123" s="25"/>
      <c r="HM123" s="25"/>
      <c r="HN123" s="25"/>
      <c r="HO123" s="25"/>
      <c r="HP123" s="25"/>
      <c r="HQ123" s="25"/>
      <c r="HR123" s="25"/>
      <c r="HS123" s="25"/>
      <c r="HT123" s="25"/>
      <c r="HU123" s="25"/>
      <c r="HV123" s="25"/>
      <c r="HW123" s="25"/>
      <c r="HX123" s="25"/>
      <c r="HY123" s="25"/>
      <c r="HZ123" s="25"/>
      <c r="IA123" s="25"/>
      <c r="IB123" s="25"/>
      <c r="IC123" s="25"/>
      <c r="ID123" s="25"/>
      <c r="IE123" s="25"/>
      <c r="IF123" s="25"/>
      <c r="IG123" s="25"/>
      <c r="IH123" s="25"/>
      <c r="II123" s="25"/>
      <c r="IJ123" s="25"/>
      <c r="IK123" s="25"/>
      <c r="IL123" s="25"/>
      <c r="IM123" s="25"/>
      <c r="IN123" s="25"/>
      <c r="IO123" s="25"/>
      <c r="IP123" s="25"/>
      <c r="IQ123" s="25"/>
      <c r="IR123" s="25"/>
      <c r="IS123" s="25"/>
      <c r="IT123" s="25"/>
      <c r="IU123" s="25"/>
      <c r="IV123" s="25"/>
    </row>
    <row r="124" spans="2:256" s="27" customFormat="1" x14ac:dyDescent="0.25">
      <c r="B124" s="25"/>
      <c r="C124" s="32"/>
      <c r="D124" s="33"/>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c r="GW124" s="25"/>
      <c r="GX124" s="25"/>
      <c r="GY124" s="25"/>
      <c r="GZ124" s="25"/>
      <c r="HA124" s="25"/>
      <c r="HB124" s="25"/>
      <c r="HC124" s="25"/>
      <c r="HD124" s="25"/>
      <c r="HE124" s="25"/>
      <c r="HF124" s="25"/>
      <c r="HG124" s="25"/>
      <c r="HH124" s="25"/>
      <c r="HI124" s="25"/>
      <c r="HJ124" s="25"/>
      <c r="HK124" s="25"/>
      <c r="HL124" s="25"/>
      <c r="HM124" s="25"/>
      <c r="HN124" s="25"/>
      <c r="HO124" s="25"/>
      <c r="HP124" s="25"/>
      <c r="HQ124" s="25"/>
      <c r="HR124" s="25"/>
      <c r="HS124" s="25"/>
      <c r="HT124" s="25"/>
      <c r="HU124" s="25"/>
      <c r="HV124" s="25"/>
      <c r="HW124" s="25"/>
      <c r="HX124" s="25"/>
      <c r="HY124" s="25"/>
      <c r="HZ124" s="25"/>
      <c r="IA124" s="25"/>
      <c r="IB124" s="25"/>
      <c r="IC124" s="25"/>
      <c r="ID124" s="25"/>
      <c r="IE124" s="25"/>
      <c r="IF124" s="25"/>
      <c r="IG124" s="25"/>
      <c r="IH124" s="25"/>
      <c r="II124" s="25"/>
      <c r="IJ124" s="25"/>
      <c r="IK124" s="25"/>
      <c r="IL124" s="25"/>
      <c r="IM124" s="25"/>
      <c r="IN124" s="25"/>
      <c r="IO124" s="25"/>
      <c r="IP124" s="25"/>
      <c r="IQ124" s="25"/>
      <c r="IR124" s="25"/>
      <c r="IS124" s="25"/>
      <c r="IT124" s="25"/>
      <c r="IU124" s="25"/>
      <c r="IV124" s="25"/>
    </row>
    <row r="125" spans="2:256" s="27" customFormat="1" x14ac:dyDescent="0.25">
      <c r="B125" s="25"/>
      <c r="C125" s="32"/>
      <c r="D125" s="33"/>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c r="IG125" s="25"/>
      <c r="IH125" s="25"/>
      <c r="II125" s="25"/>
      <c r="IJ125" s="25"/>
      <c r="IK125" s="25"/>
      <c r="IL125" s="25"/>
      <c r="IM125" s="25"/>
      <c r="IN125" s="25"/>
      <c r="IO125" s="25"/>
      <c r="IP125" s="25"/>
      <c r="IQ125" s="25"/>
      <c r="IR125" s="25"/>
      <c r="IS125" s="25"/>
      <c r="IT125" s="25"/>
      <c r="IU125" s="25"/>
      <c r="IV125" s="25"/>
    </row>
    <row r="126" spans="2:256" s="27" customFormat="1" x14ac:dyDescent="0.25">
      <c r="B126" s="25"/>
      <c r="C126" s="32"/>
      <c r="D126" s="33"/>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c r="IG126" s="25"/>
      <c r="IH126" s="25"/>
      <c r="II126" s="25"/>
      <c r="IJ126" s="25"/>
      <c r="IK126" s="25"/>
      <c r="IL126" s="25"/>
      <c r="IM126" s="25"/>
      <c r="IN126" s="25"/>
      <c r="IO126" s="25"/>
      <c r="IP126" s="25"/>
      <c r="IQ126" s="25"/>
      <c r="IR126" s="25"/>
      <c r="IS126" s="25"/>
      <c r="IT126" s="25"/>
      <c r="IU126" s="25"/>
      <c r="IV126" s="25"/>
    </row>
    <row r="127" spans="2:256" s="27" customFormat="1" x14ac:dyDescent="0.25">
      <c r="B127" s="25"/>
      <c r="C127" s="32"/>
      <c r="D127" s="33"/>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c r="GW127" s="25"/>
      <c r="GX127" s="25"/>
      <c r="GY127" s="25"/>
      <c r="GZ127" s="25"/>
      <c r="HA127" s="25"/>
      <c r="HB127" s="25"/>
      <c r="HC127" s="25"/>
      <c r="HD127" s="25"/>
      <c r="HE127" s="25"/>
      <c r="HF127" s="25"/>
      <c r="HG127" s="25"/>
      <c r="HH127" s="25"/>
      <c r="HI127" s="25"/>
      <c r="HJ127" s="25"/>
      <c r="HK127" s="25"/>
      <c r="HL127" s="25"/>
      <c r="HM127" s="25"/>
      <c r="HN127" s="25"/>
      <c r="HO127" s="25"/>
      <c r="HP127" s="25"/>
      <c r="HQ127" s="25"/>
      <c r="HR127" s="25"/>
      <c r="HS127" s="25"/>
      <c r="HT127" s="25"/>
      <c r="HU127" s="25"/>
      <c r="HV127" s="25"/>
      <c r="HW127" s="25"/>
      <c r="HX127" s="25"/>
      <c r="HY127" s="25"/>
      <c r="HZ127" s="25"/>
      <c r="IA127" s="25"/>
      <c r="IB127" s="25"/>
      <c r="IC127" s="25"/>
      <c r="ID127" s="25"/>
      <c r="IE127" s="25"/>
      <c r="IF127" s="25"/>
      <c r="IG127" s="25"/>
      <c r="IH127" s="25"/>
      <c r="II127" s="25"/>
      <c r="IJ127" s="25"/>
      <c r="IK127" s="25"/>
      <c r="IL127" s="25"/>
      <c r="IM127" s="25"/>
      <c r="IN127" s="25"/>
      <c r="IO127" s="25"/>
      <c r="IP127" s="25"/>
      <c r="IQ127" s="25"/>
      <c r="IR127" s="25"/>
      <c r="IS127" s="25"/>
      <c r="IT127" s="25"/>
      <c r="IU127" s="25"/>
      <c r="IV127" s="25"/>
    </row>
    <row r="128" spans="2:256" s="27" customFormat="1" x14ac:dyDescent="0.25">
      <c r="B128" s="25"/>
      <c r="C128" s="32"/>
      <c r="D128" s="33"/>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c r="FG128" s="25"/>
      <c r="FH128" s="25"/>
      <c r="FI128" s="25"/>
      <c r="FJ128" s="25"/>
      <c r="FK128" s="25"/>
      <c r="FL128" s="25"/>
      <c r="FM128" s="25"/>
      <c r="FN128" s="25"/>
      <c r="FO128" s="25"/>
      <c r="FP128" s="25"/>
      <c r="FQ128" s="25"/>
      <c r="FR128" s="25"/>
      <c r="FS128" s="25"/>
      <c r="FT128" s="25"/>
      <c r="FU128" s="25"/>
      <c r="FV128" s="25"/>
      <c r="FW128" s="25"/>
      <c r="FX128" s="25"/>
      <c r="FY128" s="25"/>
      <c r="FZ128" s="25"/>
      <c r="GA128" s="25"/>
      <c r="GB128" s="25"/>
      <c r="GC128" s="25"/>
      <c r="GD128" s="25"/>
      <c r="GE128" s="25"/>
      <c r="GF128" s="25"/>
      <c r="GG128" s="25"/>
      <c r="GH128" s="25"/>
      <c r="GI128" s="25"/>
      <c r="GJ128" s="25"/>
      <c r="GK128" s="25"/>
      <c r="GL128" s="25"/>
      <c r="GM128" s="25"/>
      <c r="GN128" s="25"/>
      <c r="GO128" s="25"/>
      <c r="GP128" s="25"/>
      <c r="GQ128" s="25"/>
      <c r="GR128" s="25"/>
      <c r="GS128" s="25"/>
      <c r="GT128" s="25"/>
      <c r="GU128" s="25"/>
      <c r="GV128" s="25"/>
      <c r="GW128" s="25"/>
      <c r="GX128" s="25"/>
      <c r="GY128" s="25"/>
      <c r="GZ128" s="25"/>
      <c r="HA128" s="25"/>
      <c r="HB128" s="25"/>
      <c r="HC128" s="25"/>
      <c r="HD128" s="25"/>
      <c r="HE128" s="25"/>
      <c r="HF128" s="25"/>
      <c r="HG128" s="25"/>
      <c r="HH128" s="25"/>
      <c r="HI128" s="25"/>
      <c r="HJ128" s="25"/>
      <c r="HK128" s="25"/>
      <c r="HL128" s="25"/>
      <c r="HM128" s="25"/>
      <c r="HN128" s="25"/>
      <c r="HO128" s="25"/>
      <c r="HP128" s="25"/>
      <c r="HQ128" s="25"/>
      <c r="HR128" s="25"/>
      <c r="HS128" s="25"/>
      <c r="HT128" s="25"/>
      <c r="HU128" s="25"/>
      <c r="HV128" s="25"/>
      <c r="HW128" s="25"/>
      <c r="HX128" s="25"/>
      <c r="HY128" s="25"/>
      <c r="HZ128" s="25"/>
      <c r="IA128" s="25"/>
      <c r="IB128" s="25"/>
      <c r="IC128" s="25"/>
      <c r="ID128" s="25"/>
      <c r="IE128" s="25"/>
      <c r="IF128" s="25"/>
      <c r="IG128" s="25"/>
      <c r="IH128" s="25"/>
      <c r="II128" s="25"/>
      <c r="IJ128" s="25"/>
      <c r="IK128" s="25"/>
      <c r="IL128" s="25"/>
      <c r="IM128" s="25"/>
      <c r="IN128" s="25"/>
      <c r="IO128" s="25"/>
      <c r="IP128" s="25"/>
      <c r="IQ128" s="25"/>
      <c r="IR128" s="25"/>
      <c r="IS128" s="25"/>
      <c r="IT128" s="25"/>
      <c r="IU128" s="25"/>
      <c r="IV128" s="25"/>
    </row>
    <row r="129" spans="2:256" s="27" customFormat="1" x14ac:dyDescent="0.25">
      <c r="B129" s="25"/>
      <c r="C129" s="32"/>
      <c r="D129" s="33"/>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c r="FG129" s="25"/>
      <c r="FH129" s="25"/>
      <c r="FI129" s="25"/>
      <c r="FJ129" s="25"/>
      <c r="FK129" s="25"/>
      <c r="FL129" s="25"/>
      <c r="FM129" s="25"/>
      <c r="FN129" s="25"/>
      <c r="FO129" s="25"/>
      <c r="FP129" s="25"/>
      <c r="FQ129" s="25"/>
      <c r="FR129" s="25"/>
      <c r="FS129" s="25"/>
      <c r="FT129" s="25"/>
      <c r="FU129" s="25"/>
      <c r="FV129" s="25"/>
      <c r="FW129" s="25"/>
      <c r="FX129" s="25"/>
      <c r="FY129" s="25"/>
      <c r="FZ129" s="25"/>
      <c r="GA129" s="25"/>
      <c r="GB129" s="25"/>
      <c r="GC129" s="25"/>
      <c r="GD129" s="25"/>
      <c r="GE129" s="25"/>
      <c r="GF129" s="25"/>
      <c r="GG129" s="25"/>
      <c r="GH129" s="25"/>
      <c r="GI129" s="25"/>
      <c r="GJ129" s="25"/>
      <c r="GK129" s="25"/>
      <c r="GL129" s="25"/>
      <c r="GM129" s="25"/>
      <c r="GN129" s="25"/>
      <c r="GO129" s="25"/>
      <c r="GP129" s="25"/>
      <c r="GQ129" s="25"/>
      <c r="GR129" s="25"/>
      <c r="GS129" s="25"/>
      <c r="GT129" s="25"/>
      <c r="GU129" s="25"/>
      <c r="GV129" s="25"/>
      <c r="GW129" s="25"/>
      <c r="GX129" s="25"/>
      <c r="GY129" s="25"/>
      <c r="GZ129" s="25"/>
      <c r="HA129" s="25"/>
      <c r="HB129" s="25"/>
      <c r="HC129" s="25"/>
      <c r="HD129" s="25"/>
      <c r="HE129" s="25"/>
      <c r="HF129" s="25"/>
      <c r="HG129" s="25"/>
      <c r="HH129" s="25"/>
      <c r="HI129" s="25"/>
      <c r="HJ129" s="25"/>
      <c r="HK129" s="25"/>
      <c r="HL129" s="25"/>
      <c r="HM129" s="25"/>
      <c r="HN129" s="25"/>
      <c r="HO129" s="25"/>
      <c r="HP129" s="25"/>
      <c r="HQ129" s="25"/>
      <c r="HR129" s="25"/>
      <c r="HS129" s="25"/>
      <c r="HT129" s="25"/>
      <c r="HU129" s="25"/>
      <c r="HV129" s="25"/>
      <c r="HW129" s="25"/>
      <c r="HX129" s="25"/>
      <c r="HY129" s="25"/>
      <c r="HZ129" s="25"/>
      <c r="IA129" s="25"/>
      <c r="IB129" s="25"/>
      <c r="IC129" s="25"/>
      <c r="ID129" s="25"/>
      <c r="IE129" s="25"/>
      <c r="IF129" s="25"/>
      <c r="IG129" s="25"/>
      <c r="IH129" s="25"/>
      <c r="II129" s="25"/>
      <c r="IJ129" s="25"/>
      <c r="IK129" s="25"/>
      <c r="IL129" s="25"/>
      <c r="IM129" s="25"/>
      <c r="IN129" s="25"/>
      <c r="IO129" s="25"/>
      <c r="IP129" s="25"/>
      <c r="IQ129" s="25"/>
      <c r="IR129" s="25"/>
      <c r="IS129" s="25"/>
      <c r="IT129" s="25"/>
      <c r="IU129" s="25"/>
      <c r="IV129" s="25"/>
    </row>
    <row r="130" spans="2:256" s="27" customFormat="1" x14ac:dyDescent="0.25">
      <c r="B130" s="25"/>
      <c r="C130" s="32"/>
      <c r="D130" s="33"/>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c r="GW130" s="25"/>
      <c r="GX130" s="25"/>
      <c r="GY130" s="25"/>
      <c r="GZ130" s="25"/>
      <c r="HA130" s="25"/>
      <c r="HB130" s="25"/>
      <c r="HC130" s="25"/>
      <c r="HD130" s="25"/>
      <c r="HE130" s="25"/>
      <c r="HF130" s="25"/>
      <c r="HG130" s="25"/>
      <c r="HH130" s="25"/>
      <c r="HI130" s="25"/>
      <c r="HJ130" s="25"/>
      <c r="HK130" s="25"/>
      <c r="HL130" s="25"/>
      <c r="HM130" s="25"/>
      <c r="HN130" s="25"/>
      <c r="HO130" s="25"/>
      <c r="HP130" s="25"/>
      <c r="HQ130" s="25"/>
      <c r="HR130" s="25"/>
      <c r="HS130" s="25"/>
      <c r="HT130" s="25"/>
      <c r="HU130" s="25"/>
      <c r="HV130" s="25"/>
      <c r="HW130" s="25"/>
      <c r="HX130" s="25"/>
      <c r="HY130" s="25"/>
      <c r="HZ130" s="25"/>
      <c r="IA130" s="25"/>
      <c r="IB130" s="25"/>
      <c r="IC130" s="25"/>
      <c r="ID130" s="25"/>
      <c r="IE130" s="25"/>
      <c r="IF130" s="25"/>
      <c r="IG130" s="25"/>
      <c r="IH130" s="25"/>
      <c r="II130" s="25"/>
      <c r="IJ130" s="25"/>
      <c r="IK130" s="25"/>
      <c r="IL130" s="25"/>
      <c r="IM130" s="25"/>
      <c r="IN130" s="25"/>
      <c r="IO130" s="25"/>
      <c r="IP130" s="25"/>
      <c r="IQ130" s="25"/>
      <c r="IR130" s="25"/>
      <c r="IS130" s="25"/>
      <c r="IT130" s="25"/>
      <c r="IU130" s="25"/>
      <c r="IV130" s="25"/>
    </row>
    <row r="131" spans="2:256" s="27" customFormat="1" x14ac:dyDescent="0.25">
      <c r="B131" s="25"/>
      <c r="C131" s="32"/>
      <c r="D131" s="33"/>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c r="FG131" s="25"/>
      <c r="FH131" s="25"/>
      <c r="FI131" s="25"/>
      <c r="FJ131" s="25"/>
      <c r="FK131" s="25"/>
      <c r="FL131" s="25"/>
      <c r="FM131" s="25"/>
      <c r="FN131" s="25"/>
      <c r="FO131" s="25"/>
      <c r="FP131" s="25"/>
      <c r="FQ131" s="25"/>
      <c r="FR131" s="25"/>
      <c r="FS131" s="25"/>
      <c r="FT131" s="25"/>
      <c r="FU131" s="25"/>
      <c r="FV131" s="25"/>
      <c r="FW131" s="25"/>
      <c r="FX131" s="25"/>
      <c r="FY131" s="25"/>
      <c r="FZ131" s="25"/>
      <c r="GA131" s="25"/>
      <c r="GB131" s="25"/>
      <c r="GC131" s="25"/>
      <c r="GD131" s="25"/>
      <c r="GE131" s="25"/>
      <c r="GF131" s="25"/>
      <c r="GG131" s="25"/>
      <c r="GH131" s="25"/>
      <c r="GI131" s="25"/>
      <c r="GJ131" s="25"/>
      <c r="GK131" s="25"/>
      <c r="GL131" s="25"/>
      <c r="GM131" s="25"/>
      <c r="GN131" s="25"/>
      <c r="GO131" s="25"/>
      <c r="GP131" s="25"/>
      <c r="GQ131" s="25"/>
      <c r="GR131" s="25"/>
      <c r="GS131" s="25"/>
      <c r="GT131" s="25"/>
      <c r="GU131" s="25"/>
      <c r="GV131" s="25"/>
      <c r="GW131" s="25"/>
      <c r="GX131" s="25"/>
      <c r="GY131" s="25"/>
      <c r="GZ131" s="25"/>
      <c r="HA131" s="25"/>
      <c r="HB131" s="25"/>
      <c r="HC131" s="25"/>
      <c r="HD131" s="25"/>
      <c r="HE131" s="25"/>
      <c r="HF131" s="25"/>
      <c r="HG131" s="25"/>
      <c r="HH131" s="25"/>
      <c r="HI131" s="25"/>
      <c r="HJ131" s="25"/>
      <c r="HK131" s="25"/>
      <c r="HL131" s="25"/>
      <c r="HM131" s="25"/>
      <c r="HN131" s="25"/>
      <c r="HO131" s="25"/>
      <c r="HP131" s="25"/>
      <c r="HQ131" s="25"/>
      <c r="HR131" s="25"/>
      <c r="HS131" s="25"/>
      <c r="HT131" s="25"/>
      <c r="HU131" s="25"/>
      <c r="HV131" s="25"/>
      <c r="HW131" s="25"/>
      <c r="HX131" s="25"/>
      <c r="HY131" s="25"/>
      <c r="HZ131" s="25"/>
      <c r="IA131" s="25"/>
      <c r="IB131" s="25"/>
      <c r="IC131" s="25"/>
      <c r="ID131" s="25"/>
      <c r="IE131" s="25"/>
      <c r="IF131" s="25"/>
      <c r="IG131" s="25"/>
      <c r="IH131" s="25"/>
      <c r="II131" s="25"/>
      <c r="IJ131" s="25"/>
      <c r="IK131" s="25"/>
      <c r="IL131" s="25"/>
      <c r="IM131" s="25"/>
      <c r="IN131" s="25"/>
      <c r="IO131" s="25"/>
      <c r="IP131" s="25"/>
      <c r="IQ131" s="25"/>
      <c r="IR131" s="25"/>
      <c r="IS131" s="25"/>
      <c r="IT131" s="25"/>
      <c r="IU131" s="25"/>
      <c r="IV131" s="25"/>
    </row>
    <row r="132" spans="2:256" s="27" customFormat="1" x14ac:dyDescent="0.25">
      <c r="B132" s="25"/>
      <c r="C132" s="32"/>
      <c r="D132" s="33"/>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c r="GW132" s="25"/>
      <c r="GX132" s="25"/>
      <c r="GY132" s="25"/>
      <c r="GZ132" s="25"/>
      <c r="HA132" s="25"/>
      <c r="HB132" s="25"/>
      <c r="HC132" s="25"/>
      <c r="HD132" s="25"/>
      <c r="HE132" s="25"/>
      <c r="HF132" s="25"/>
      <c r="HG132" s="25"/>
      <c r="HH132" s="25"/>
      <c r="HI132" s="25"/>
      <c r="HJ132" s="25"/>
      <c r="HK132" s="25"/>
      <c r="HL132" s="25"/>
      <c r="HM132" s="25"/>
      <c r="HN132" s="25"/>
      <c r="HO132" s="25"/>
      <c r="HP132" s="25"/>
      <c r="HQ132" s="25"/>
      <c r="HR132" s="25"/>
      <c r="HS132" s="25"/>
      <c r="HT132" s="25"/>
      <c r="HU132" s="25"/>
      <c r="HV132" s="25"/>
      <c r="HW132" s="25"/>
      <c r="HX132" s="25"/>
      <c r="HY132" s="25"/>
      <c r="HZ132" s="25"/>
      <c r="IA132" s="25"/>
      <c r="IB132" s="25"/>
      <c r="IC132" s="25"/>
      <c r="ID132" s="25"/>
      <c r="IE132" s="25"/>
      <c r="IF132" s="25"/>
      <c r="IG132" s="25"/>
      <c r="IH132" s="25"/>
      <c r="II132" s="25"/>
      <c r="IJ132" s="25"/>
      <c r="IK132" s="25"/>
      <c r="IL132" s="25"/>
      <c r="IM132" s="25"/>
      <c r="IN132" s="25"/>
      <c r="IO132" s="25"/>
      <c r="IP132" s="25"/>
      <c r="IQ132" s="25"/>
      <c r="IR132" s="25"/>
      <c r="IS132" s="25"/>
      <c r="IT132" s="25"/>
      <c r="IU132" s="25"/>
      <c r="IV132" s="25"/>
    </row>
    <row r="133" spans="2:256" s="27" customFormat="1" x14ac:dyDescent="0.25">
      <c r="B133" s="25"/>
      <c r="C133" s="32"/>
      <c r="D133" s="33"/>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row>
    <row r="134" spans="2:256" s="27" customFormat="1" x14ac:dyDescent="0.25">
      <c r="B134" s="25"/>
      <c r="C134" s="32"/>
      <c r="D134" s="33"/>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5"/>
      <c r="EU134" s="25"/>
      <c r="EV134" s="25"/>
      <c r="EW134" s="25"/>
      <c r="EX134" s="25"/>
      <c r="EY134" s="25"/>
      <c r="EZ134" s="25"/>
      <c r="FA134" s="25"/>
      <c r="FB134" s="25"/>
      <c r="FC134" s="25"/>
      <c r="FD134" s="25"/>
      <c r="FE134" s="25"/>
      <c r="FF134" s="25"/>
      <c r="FG134" s="25"/>
      <c r="FH134" s="25"/>
      <c r="FI134" s="25"/>
      <c r="FJ134" s="25"/>
      <c r="FK134" s="25"/>
      <c r="FL134" s="25"/>
      <c r="FM134" s="25"/>
      <c r="FN134" s="25"/>
      <c r="FO134" s="25"/>
      <c r="FP134" s="25"/>
      <c r="FQ134" s="25"/>
      <c r="FR134" s="25"/>
      <c r="FS134" s="25"/>
      <c r="FT134" s="25"/>
      <c r="FU134" s="25"/>
      <c r="FV134" s="25"/>
      <c r="FW134" s="25"/>
      <c r="FX134" s="25"/>
      <c r="FY134" s="25"/>
      <c r="FZ134" s="25"/>
      <c r="GA134" s="25"/>
      <c r="GB134" s="25"/>
      <c r="GC134" s="25"/>
      <c r="GD134" s="25"/>
      <c r="GE134" s="25"/>
      <c r="GF134" s="25"/>
      <c r="GG134" s="25"/>
      <c r="GH134" s="25"/>
      <c r="GI134" s="25"/>
      <c r="GJ134" s="25"/>
      <c r="GK134" s="25"/>
      <c r="GL134" s="25"/>
      <c r="GM134" s="25"/>
      <c r="GN134" s="25"/>
      <c r="GO134" s="25"/>
      <c r="GP134" s="25"/>
      <c r="GQ134" s="25"/>
      <c r="GR134" s="25"/>
      <c r="GS134" s="25"/>
      <c r="GT134" s="25"/>
      <c r="GU134" s="25"/>
      <c r="GV134" s="25"/>
      <c r="GW134" s="25"/>
      <c r="GX134" s="25"/>
      <c r="GY134" s="25"/>
      <c r="GZ134" s="25"/>
      <c r="HA134" s="25"/>
      <c r="HB134" s="25"/>
      <c r="HC134" s="25"/>
      <c r="HD134" s="25"/>
      <c r="HE134" s="25"/>
      <c r="HF134" s="25"/>
      <c r="HG134" s="25"/>
      <c r="HH134" s="25"/>
      <c r="HI134" s="25"/>
      <c r="HJ134" s="25"/>
      <c r="HK134" s="25"/>
      <c r="HL134" s="25"/>
      <c r="HM134" s="25"/>
      <c r="HN134" s="25"/>
      <c r="HO134" s="25"/>
      <c r="HP134" s="25"/>
      <c r="HQ134" s="25"/>
      <c r="HR134" s="25"/>
      <c r="HS134" s="25"/>
      <c r="HT134" s="25"/>
      <c r="HU134" s="25"/>
      <c r="HV134" s="25"/>
      <c r="HW134" s="25"/>
      <c r="HX134" s="25"/>
      <c r="HY134" s="25"/>
      <c r="HZ134" s="25"/>
      <c r="IA134" s="25"/>
      <c r="IB134" s="25"/>
      <c r="IC134" s="25"/>
      <c r="ID134" s="25"/>
      <c r="IE134" s="25"/>
      <c r="IF134" s="25"/>
      <c r="IG134" s="25"/>
      <c r="IH134" s="25"/>
      <c r="II134" s="25"/>
      <c r="IJ134" s="25"/>
      <c r="IK134" s="25"/>
      <c r="IL134" s="25"/>
      <c r="IM134" s="25"/>
      <c r="IN134" s="25"/>
      <c r="IO134" s="25"/>
      <c r="IP134" s="25"/>
      <c r="IQ134" s="25"/>
      <c r="IR134" s="25"/>
      <c r="IS134" s="25"/>
      <c r="IT134" s="25"/>
      <c r="IU134" s="25"/>
      <c r="IV134" s="25"/>
    </row>
    <row r="135" spans="2:256" s="27" customFormat="1" x14ac:dyDescent="0.25">
      <c r="B135" s="25"/>
      <c r="C135" s="32"/>
      <c r="D135" s="33"/>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c r="DS135" s="25"/>
      <c r="DT135" s="25"/>
      <c r="DU135" s="25"/>
      <c r="DV135" s="25"/>
      <c r="DW135" s="25"/>
      <c r="DX135" s="25"/>
      <c r="DY135" s="25"/>
      <c r="DZ135" s="25"/>
      <c r="EA135" s="25"/>
      <c r="EB135" s="25"/>
      <c r="EC135" s="25"/>
      <c r="ED135" s="25"/>
      <c r="EE135" s="25"/>
      <c r="EF135" s="25"/>
      <c r="EG135" s="25"/>
      <c r="EH135" s="25"/>
      <c r="EI135" s="25"/>
      <c r="EJ135" s="25"/>
      <c r="EK135" s="25"/>
      <c r="EL135" s="25"/>
      <c r="EM135" s="25"/>
      <c r="EN135" s="25"/>
      <c r="EO135" s="25"/>
      <c r="EP135" s="25"/>
      <c r="EQ135" s="25"/>
      <c r="ER135" s="25"/>
      <c r="ES135" s="25"/>
      <c r="ET135" s="25"/>
      <c r="EU135" s="25"/>
      <c r="EV135" s="25"/>
      <c r="EW135" s="25"/>
      <c r="EX135" s="25"/>
      <c r="EY135" s="25"/>
      <c r="EZ135" s="25"/>
      <c r="FA135" s="25"/>
      <c r="FB135" s="25"/>
      <c r="FC135" s="25"/>
      <c r="FD135" s="25"/>
      <c r="FE135" s="25"/>
      <c r="FF135" s="25"/>
      <c r="FG135" s="25"/>
      <c r="FH135" s="25"/>
      <c r="FI135" s="25"/>
      <c r="FJ135" s="25"/>
      <c r="FK135" s="25"/>
      <c r="FL135" s="25"/>
      <c r="FM135" s="25"/>
      <c r="FN135" s="25"/>
      <c r="FO135" s="25"/>
      <c r="FP135" s="25"/>
      <c r="FQ135" s="25"/>
      <c r="FR135" s="25"/>
      <c r="FS135" s="25"/>
      <c r="FT135" s="25"/>
      <c r="FU135" s="25"/>
      <c r="FV135" s="25"/>
      <c r="FW135" s="25"/>
      <c r="FX135" s="25"/>
      <c r="FY135" s="25"/>
      <c r="FZ135" s="25"/>
      <c r="GA135" s="25"/>
      <c r="GB135" s="25"/>
      <c r="GC135" s="25"/>
      <c r="GD135" s="25"/>
      <c r="GE135" s="25"/>
      <c r="GF135" s="25"/>
      <c r="GG135" s="25"/>
      <c r="GH135" s="25"/>
      <c r="GI135" s="25"/>
      <c r="GJ135" s="25"/>
      <c r="GK135" s="25"/>
      <c r="GL135" s="25"/>
      <c r="GM135" s="25"/>
      <c r="GN135" s="25"/>
      <c r="GO135" s="25"/>
      <c r="GP135" s="25"/>
      <c r="GQ135" s="25"/>
      <c r="GR135" s="25"/>
      <c r="GS135" s="25"/>
      <c r="GT135" s="25"/>
      <c r="GU135" s="25"/>
      <c r="GV135" s="25"/>
      <c r="GW135" s="25"/>
      <c r="GX135" s="25"/>
      <c r="GY135" s="25"/>
      <c r="GZ135" s="25"/>
      <c r="HA135" s="25"/>
      <c r="HB135" s="25"/>
      <c r="HC135" s="25"/>
      <c r="HD135" s="25"/>
      <c r="HE135" s="25"/>
      <c r="HF135" s="25"/>
      <c r="HG135" s="25"/>
      <c r="HH135" s="25"/>
      <c r="HI135" s="25"/>
      <c r="HJ135" s="25"/>
      <c r="HK135" s="25"/>
      <c r="HL135" s="25"/>
      <c r="HM135" s="25"/>
      <c r="HN135" s="25"/>
      <c r="HO135" s="25"/>
      <c r="HP135" s="25"/>
      <c r="HQ135" s="25"/>
      <c r="HR135" s="25"/>
      <c r="HS135" s="25"/>
      <c r="HT135" s="25"/>
      <c r="HU135" s="25"/>
      <c r="HV135" s="25"/>
      <c r="HW135" s="25"/>
      <c r="HX135" s="25"/>
      <c r="HY135" s="25"/>
      <c r="HZ135" s="25"/>
      <c r="IA135" s="25"/>
      <c r="IB135" s="25"/>
      <c r="IC135" s="25"/>
      <c r="ID135" s="25"/>
      <c r="IE135" s="25"/>
      <c r="IF135" s="25"/>
      <c r="IG135" s="25"/>
      <c r="IH135" s="25"/>
      <c r="II135" s="25"/>
      <c r="IJ135" s="25"/>
      <c r="IK135" s="25"/>
      <c r="IL135" s="25"/>
      <c r="IM135" s="25"/>
      <c r="IN135" s="25"/>
      <c r="IO135" s="25"/>
      <c r="IP135" s="25"/>
      <c r="IQ135" s="25"/>
      <c r="IR135" s="25"/>
      <c r="IS135" s="25"/>
      <c r="IT135" s="25"/>
      <c r="IU135" s="25"/>
      <c r="IV135" s="25"/>
    </row>
    <row r="136" spans="2:256" s="27" customFormat="1" x14ac:dyDescent="0.25">
      <c r="B136" s="25"/>
      <c r="C136" s="32"/>
      <c r="D136" s="33"/>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c r="GW136" s="25"/>
      <c r="GX136" s="25"/>
      <c r="GY136" s="25"/>
      <c r="GZ136" s="25"/>
      <c r="HA136" s="25"/>
      <c r="HB136" s="25"/>
      <c r="HC136" s="25"/>
      <c r="HD136" s="25"/>
      <c r="HE136" s="25"/>
      <c r="HF136" s="25"/>
      <c r="HG136" s="25"/>
      <c r="HH136" s="25"/>
      <c r="HI136" s="25"/>
      <c r="HJ136" s="25"/>
      <c r="HK136" s="25"/>
      <c r="HL136" s="25"/>
      <c r="HM136" s="25"/>
      <c r="HN136" s="25"/>
      <c r="HO136" s="25"/>
      <c r="HP136" s="25"/>
      <c r="HQ136" s="25"/>
      <c r="HR136" s="25"/>
      <c r="HS136" s="25"/>
      <c r="HT136" s="25"/>
      <c r="HU136" s="25"/>
      <c r="HV136" s="25"/>
      <c r="HW136" s="25"/>
      <c r="HX136" s="25"/>
      <c r="HY136" s="25"/>
      <c r="HZ136" s="25"/>
      <c r="IA136" s="25"/>
      <c r="IB136" s="25"/>
      <c r="IC136" s="25"/>
      <c r="ID136" s="25"/>
      <c r="IE136" s="25"/>
      <c r="IF136" s="25"/>
      <c r="IG136" s="25"/>
      <c r="IH136" s="25"/>
      <c r="II136" s="25"/>
      <c r="IJ136" s="25"/>
      <c r="IK136" s="25"/>
      <c r="IL136" s="25"/>
      <c r="IM136" s="25"/>
      <c r="IN136" s="25"/>
      <c r="IO136" s="25"/>
      <c r="IP136" s="25"/>
      <c r="IQ136" s="25"/>
      <c r="IR136" s="25"/>
      <c r="IS136" s="25"/>
      <c r="IT136" s="25"/>
      <c r="IU136" s="25"/>
      <c r="IV136" s="25"/>
    </row>
    <row r="137" spans="2:256" s="27" customFormat="1" x14ac:dyDescent="0.25">
      <c r="B137" s="25"/>
      <c r="C137" s="32"/>
      <c r="D137" s="33"/>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c r="EC137" s="25"/>
      <c r="ED137" s="25"/>
      <c r="EE137" s="25"/>
      <c r="EF137" s="25"/>
      <c r="EG137" s="25"/>
      <c r="EH137" s="25"/>
      <c r="EI137" s="25"/>
      <c r="EJ137" s="25"/>
      <c r="EK137" s="25"/>
      <c r="EL137" s="25"/>
      <c r="EM137" s="25"/>
      <c r="EN137" s="25"/>
      <c r="EO137" s="25"/>
      <c r="EP137" s="25"/>
      <c r="EQ137" s="25"/>
      <c r="ER137" s="25"/>
      <c r="ES137" s="25"/>
      <c r="ET137" s="25"/>
      <c r="EU137" s="25"/>
      <c r="EV137" s="25"/>
      <c r="EW137" s="25"/>
      <c r="EX137" s="25"/>
      <c r="EY137" s="25"/>
      <c r="EZ137" s="25"/>
      <c r="FA137" s="25"/>
      <c r="FB137" s="25"/>
      <c r="FC137" s="25"/>
      <c r="FD137" s="25"/>
      <c r="FE137" s="25"/>
      <c r="FF137" s="25"/>
      <c r="FG137" s="25"/>
      <c r="FH137" s="25"/>
      <c r="FI137" s="25"/>
      <c r="FJ137" s="25"/>
      <c r="FK137" s="25"/>
      <c r="FL137" s="25"/>
      <c r="FM137" s="25"/>
      <c r="FN137" s="25"/>
      <c r="FO137" s="25"/>
      <c r="FP137" s="25"/>
      <c r="FQ137" s="25"/>
      <c r="FR137" s="25"/>
      <c r="FS137" s="25"/>
      <c r="FT137" s="25"/>
      <c r="FU137" s="25"/>
      <c r="FV137" s="25"/>
      <c r="FW137" s="25"/>
      <c r="FX137" s="25"/>
      <c r="FY137" s="25"/>
      <c r="FZ137" s="25"/>
      <c r="GA137" s="25"/>
      <c r="GB137" s="25"/>
      <c r="GC137" s="25"/>
      <c r="GD137" s="25"/>
      <c r="GE137" s="25"/>
      <c r="GF137" s="25"/>
      <c r="GG137" s="25"/>
      <c r="GH137" s="25"/>
      <c r="GI137" s="25"/>
      <c r="GJ137" s="25"/>
      <c r="GK137" s="25"/>
      <c r="GL137" s="25"/>
      <c r="GM137" s="25"/>
      <c r="GN137" s="25"/>
      <c r="GO137" s="25"/>
      <c r="GP137" s="25"/>
      <c r="GQ137" s="25"/>
      <c r="GR137" s="25"/>
      <c r="GS137" s="25"/>
      <c r="GT137" s="25"/>
      <c r="GU137" s="25"/>
      <c r="GV137" s="25"/>
      <c r="GW137" s="25"/>
      <c r="GX137" s="25"/>
      <c r="GY137" s="25"/>
      <c r="GZ137" s="25"/>
      <c r="HA137" s="25"/>
      <c r="HB137" s="25"/>
      <c r="HC137" s="25"/>
      <c r="HD137" s="25"/>
      <c r="HE137" s="25"/>
      <c r="HF137" s="25"/>
      <c r="HG137" s="25"/>
      <c r="HH137" s="25"/>
      <c r="HI137" s="25"/>
      <c r="HJ137" s="25"/>
      <c r="HK137" s="25"/>
      <c r="HL137" s="25"/>
      <c r="HM137" s="25"/>
      <c r="HN137" s="25"/>
      <c r="HO137" s="25"/>
      <c r="HP137" s="25"/>
      <c r="HQ137" s="25"/>
      <c r="HR137" s="25"/>
      <c r="HS137" s="25"/>
      <c r="HT137" s="25"/>
      <c r="HU137" s="25"/>
      <c r="HV137" s="25"/>
      <c r="HW137" s="25"/>
      <c r="HX137" s="25"/>
      <c r="HY137" s="25"/>
      <c r="HZ137" s="25"/>
      <c r="IA137" s="25"/>
      <c r="IB137" s="25"/>
      <c r="IC137" s="25"/>
      <c r="ID137" s="25"/>
      <c r="IE137" s="25"/>
      <c r="IF137" s="25"/>
      <c r="IG137" s="25"/>
      <c r="IH137" s="25"/>
      <c r="II137" s="25"/>
      <c r="IJ137" s="25"/>
      <c r="IK137" s="25"/>
      <c r="IL137" s="25"/>
      <c r="IM137" s="25"/>
      <c r="IN137" s="25"/>
      <c r="IO137" s="25"/>
      <c r="IP137" s="25"/>
      <c r="IQ137" s="25"/>
      <c r="IR137" s="25"/>
      <c r="IS137" s="25"/>
      <c r="IT137" s="25"/>
      <c r="IU137" s="25"/>
      <c r="IV137" s="25"/>
    </row>
    <row r="138" spans="2:256" s="27" customFormat="1" x14ac:dyDescent="0.25">
      <c r="B138" s="25"/>
      <c r="C138" s="32"/>
      <c r="D138" s="33"/>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c r="GW138" s="25"/>
      <c r="GX138" s="25"/>
      <c r="GY138" s="25"/>
      <c r="GZ138" s="25"/>
      <c r="HA138" s="25"/>
      <c r="HB138" s="25"/>
      <c r="HC138" s="25"/>
      <c r="HD138" s="25"/>
      <c r="HE138" s="25"/>
      <c r="HF138" s="25"/>
      <c r="HG138" s="25"/>
      <c r="HH138" s="25"/>
      <c r="HI138" s="25"/>
      <c r="HJ138" s="25"/>
      <c r="HK138" s="25"/>
      <c r="HL138" s="25"/>
      <c r="HM138" s="25"/>
      <c r="HN138" s="25"/>
      <c r="HO138" s="25"/>
      <c r="HP138" s="25"/>
      <c r="HQ138" s="25"/>
      <c r="HR138" s="25"/>
      <c r="HS138" s="25"/>
      <c r="HT138" s="25"/>
      <c r="HU138" s="25"/>
      <c r="HV138" s="25"/>
      <c r="HW138" s="25"/>
      <c r="HX138" s="25"/>
      <c r="HY138" s="25"/>
      <c r="HZ138" s="25"/>
      <c r="IA138" s="25"/>
      <c r="IB138" s="25"/>
      <c r="IC138" s="25"/>
      <c r="ID138" s="25"/>
      <c r="IE138" s="25"/>
      <c r="IF138" s="25"/>
      <c r="IG138" s="25"/>
      <c r="IH138" s="25"/>
      <c r="II138" s="25"/>
      <c r="IJ138" s="25"/>
      <c r="IK138" s="25"/>
      <c r="IL138" s="25"/>
      <c r="IM138" s="25"/>
      <c r="IN138" s="25"/>
      <c r="IO138" s="25"/>
      <c r="IP138" s="25"/>
      <c r="IQ138" s="25"/>
      <c r="IR138" s="25"/>
      <c r="IS138" s="25"/>
      <c r="IT138" s="25"/>
      <c r="IU138" s="25"/>
      <c r="IV138" s="25"/>
    </row>
    <row r="139" spans="2:256" s="27" customFormat="1" x14ac:dyDescent="0.25">
      <c r="B139" s="25"/>
      <c r="C139" s="32"/>
      <c r="D139" s="33"/>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c r="EM139" s="25"/>
      <c r="EN139" s="25"/>
      <c r="EO139" s="25"/>
      <c r="EP139" s="25"/>
      <c r="EQ139" s="25"/>
      <c r="ER139" s="25"/>
      <c r="ES139" s="25"/>
      <c r="ET139" s="25"/>
      <c r="EU139" s="25"/>
      <c r="EV139" s="25"/>
      <c r="EW139" s="25"/>
      <c r="EX139" s="25"/>
      <c r="EY139" s="25"/>
      <c r="EZ139" s="25"/>
      <c r="FA139" s="25"/>
      <c r="FB139" s="25"/>
      <c r="FC139" s="25"/>
      <c r="FD139" s="25"/>
      <c r="FE139" s="25"/>
      <c r="FF139" s="25"/>
      <c r="FG139" s="25"/>
      <c r="FH139" s="25"/>
      <c r="FI139" s="25"/>
      <c r="FJ139" s="25"/>
      <c r="FK139" s="25"/>
      <c r="FL139" s="25"/>
      <c r="FM139" s="25"/>
      <c r="FN139" s="25"/>
      <c r="FO139" s="25"/>
      <c r="FP139" s="25"/>
      <c r="FQ139" s="25"/>
      <c r="FR139" s="25"/>
      <c r="FS139" s="25"/>
      <c r="FT139" s="25"/>
      <c r="FU139" s="25"/>
      <c r="FV139" s="25"/>
      <c r="FW139" s="25"/>
      <c r="FX139" s="25"/>
      <c r="FY139" s="25"/>
      <c r="FZ139" s="25"/>
      <c r="GA139" s="25"/>
      <c r="GB139" s="25"/>
      <c r="GC139" s="25"/>
      <c r="GD139" s="25"/>
      <c r="GE139" s="25"/>
      <c r="GF139" s="25"/>
      <c r="GG139" s="25"/>
      <c r="GH139" s="25"/>
      <c r="GI139" s="25"/>
      <c r="GJ139" s="25"/>
      <c r="GK139" s="25"/>
      <c r="GL139" s="25"/>
      <c r="GM139" s="25"/>
      <c r="GN139" s="25"/>
      <c r="GO139" s="25"/>
      <c r="GP139" s="25"/>
      <c r="GQ139" s="25"/>
      <c r="GR139" s="25"/>
      <c r="GS139" s="25"/>
      <c r="GT139" s="25"/>
      <c r="GU139" s="25"/>
      <c r="GV139" s="25"/>
      <c r="GW139" s="25"/>
      <c r="GX139" s="25"/>
      <c r="GY139" s="25"/>
      <c r="GZ139" s="25"/>
      <c r="HA139" s="25"/>
      <c r="HB139" s="25"/>
      <c r="HC139" s="25"/>
      <c r="HD139" s="25"/>
      <c r="HE139" s="25"/>
      <c r="HF139" s="25"/>
      <c r="HG139" s="25"/>
      <c r="HH139" s="25"/>
      <c r="HI139" s="25"/>
      <c r="HJ139" s="25"/>
      <c r="HK139" s="25"/>
      <c r="HL139" s="25"/>
      <c r="HM139" s="25"/>
      <c r="HN139" s="25"/>
      <c r="HO139" s="25"/>
      <c r="HP139" s="25"/>
      <c r="HQ139" s="25"/>
      <c r="HR139" s="25"/>
      <c r="HS139" s="25"/>
      <c r="HT139" s="25"/>
      <c r="HU139" s="25"/>
      <c r="HV139" s="25"/>
      <c r="HW139" s="25"/>
      <c r="HX139" s="25"/>
      <c r="HY139" s="25"/>
      <c r="HZ139" s="25"/>
      <c r="IA139" s="25"/>
      <c r="IB139" s="25"/>
      <c r="IC139" s="25"/>
      <c r="ID139" s="25"/>
      <c r="IE139" s="25"/>
      <c r="IF139" s="25"/>
      <c r="IG139" s="25"/>
      <c r="IH139" s="25"/>
      <c r="II139" s="25"/>
      <c r="IJ139" s="25"/>
      <c r="IK139" s="25"/>
      <c r="IL139" s="25"/>
      <c r="IM139" s="25"/>
      <c r="IN139" s="25"/>
      <c r="IO139" s="25"/>
      <c r="IP139" s="25"/>
      <c r="IQ139" s="25"/>
      <c r="IR139" s="25"/>
      <c r="IS139" s="25"/>
      <c r="IT139" s="25"/>
      <c r="IU139" s="25"/>
      <c r="IV139" s="25"/>
    </row>
    <row r="140" spans="2:256" s="27" customFormat="1" x14ac:dyDescent="0.25">
      <c r="B140" s="25"/>
      <c r="C140" s="32"/>
      <c r="D140" s="33"/>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c r="EM140" s="25"/>
      <c r="EN140" s="25"/>
      <c r="EO140" s="25"/>
      <c r="EP140" s="25"/>
      <c r="EQ140" s="25"/>
      <c r="ER140" s="25"/>
      <c r="ES140" s="25"/>
      <c r="ET140" s="25"/>
      <c r="EU140" s="25"/>
      <c r="EV140" s="25"/>
      <c r="EW140" s="25"/>
      <c r="EX140" s="25"/>
      <c r="EY140" s="25"/>
      <c r="EZ140" s="25"/>
      <c r="FA140" s="25"/>
      <c r="FB140" s="25"/>
      <c r="FC140" s="25"/>
      <c r="FD140" s="25"/>
      <c r="FE140" s="25"/>
      <c r="FF140" s="25"/>
      <c r="FG140" s="25"/>
      <c r="FH140" s="25"/>
      <c r="FI140" s="25"/>
      <c r="FJ140" s="25"/>
      <c r="FK140" s="25"/>
      <c r="FL140" s="25"/>
      <c r="FM140" s="25"/>
      <c r="FN140" s="25"/>
      <c r="FO140" s="25"/>
      <c r="FP140" s="25"/>
      <c r="FQ140" s="25"/>
      <c r="FR140" s="25"/>
      <c r="FS140" s="25"/>
      <c r="FT140" s="25"/>
      <c r="FU140" s="25"/>
      <c r="FV140" s="25"/>
      <c r="FW140" s="25"/>
      <c r="FX140" s="25"/>
      <c r="FY140" s="25"/>
      <c r="FZ140" s="25"/>
      <c r="GA140" s="25"/>
      <c r="GB140" s="25"/>
      <c r="GC140" s="25"/>
      <c r="GD140" s="25"/>
      <c r="GE140" s="25"/>
      <c r="GF140" s="25"/>
      <c r="GG140" s="25"/>
      <c r="GH140" s="25"/>
      <c r="GI140" s="25"/>
      <c r="GJ140" s="25"/>
      <c r="GK140" s="25"/>
      <c r="GL140" s="25"/>
      <c r="GM140" s="25"/>
      <c r="GN140" s="25"/>
      <c r="GO140" s="25"/>
      <c r="GP140" s="25"/>
      <c r="GQ140" s="25"/>
      <c r="GR140" s="25"/>
      <c r="GS140" s="25"/>
      <c r="GT140" s="25"/>
      <c r="GU140" s="25"/>
      <c r="GV140" s="25"/>
      <c r="GW140" s="25"/>
      <c r="GX140" s="25"/>
      <c r="GY140" s="25"/>
      <c r="GZ140" s="25"/>
      <c r="HA140" s="25"/>
      <c r="HB140" s="25"/>
      <c r="HC140" s="25"/>
      <c r="HD140" s="25"/>
      <c r="HE140" s="25"/>
      <c r="HF140" s="25"/>
      <c r="HG140" s="25"/>
      <c r="HH140" s="25"/>
      <c r="HI140" s="25"/>
      <c r="HJ140" s="25"/>
      <c r="HK140" s="25"/>
      <c r="HL140" s="25"/>
      <c r="HM140" s="25"/>
      <c r="HN140" s="25"/>
      <c r="HO140" s="25"/>
      <c r="HP140" s="25"/>
      <c r="HQ140" s="25"/>
      <c r="HR140" s="25"/>
      <c r="HS140" s="25"/>
      <c r="HT140" s="25"/>
      <c r="HU140" s="25"/>
      <c r="HV140" s="25"/>
      <c r="HW140" s="25"/>
      <c r="HX140" s="25"/>
      <c r="HY140" s="25"/>
      <c r="HZ140" s="25"/>
      <c r="IA140" s="25"/>
      <c r="IB140" s="25"/>
      <c r="IC140" s="25"/>
      <c r="ID140" s="25"/>
      <c r="IE140" s="25"/>
      <c r="IF140" s="25"/>
      <c r="IG140" s="25"/>
      <c r="IH140" s="25"/>
      <c r="II140" s="25"/>
      <c r="IJ140" s="25"/>
      <c r="IK140" s="25"/>
      <c r="IL140" s="25"/>
      <c r="IM140" s="25"/>
      <c r="IN140" s="25"/>
      <c r="IO140" s="25"/>
      <c r="IP140" s="25"/>
      <c r="IQ140" s="25"/>
      <c r="IR140" s="25"/>
      <c r="IS140" s="25"/>
      <c r="IT140" s="25"/>
      <c r="IU140" s="25"/>
      <c r="IV140" s="25"/>
    </row>
    <row r="141" spans="2:256" s="27" customFormat="1" x14ac:dyDescent="0.25">
      <c r="B141" s="25"/>
      <c r="C141" s="32"/>
      <c r="D141" s="33"/>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c r="EM141" s="25"/>
      <c r="EN141" s="25"/>
      <c r="EO141" s="25"/>
      <c r="EP141" s="25"/>
      <c r="EQ141" s="25"/>
      <c r="ER141" s="25"/>
      <c r="ES141" s="25"/>
      <c r="ET141" s="25"/>
      <c r="EU141" s="25"/>
      <c r="EV141" s="25"/>
      <c r="EW141" s="25"/>
      <c r="EX141" s="25"/>
      <c r="EY141" s="25"/>
      <c r="EZ141" s="25"/>
      <c r="FA141" s="25"/>
      <c r="FB141" s="25"/>
      <c r="FC141" s="25"/>
      <c r="FD141" s="25"/>
      <c r="FE141" s="25"/>
      <c r="FF141" s="25"/>
      <c r="FG141" s="25"/>
      <c r="FH141" s="25"/>
      <c r="FI141" s="25"/>
      <c r="FJ141" s="25"/>
      <c r="FK141" s="25"/>
      <c r="FL141" s="25"/>
      <c r="FM141" s="25"/>
      <c r="FN141" s="25"/>
      <c r="FO141" s="25"/>
      <c r="FP141" s="25"/>
      <c r="FQ141" s="25"/>
      <c r="FR141" s="25"/>
      <c r="FS141" s="25"/>
      <c r="FT141" s="25"/>
      <c r="FU141" s="25"/>
      <c r="FV141" s="25"/>
      <c r="FW141" s="25"/>
      <c r="FX141" s="25"/>
      <c r="FY141" s="25"/>
      <c r="FZ141" s="25"/>
      <c r="GA141" s="25"/>
      <c r="GB141" s="25"/>
      <c r="GC141" s="25"/>
      <c r="GD141" s="25"/>
      <c r="GE141" s="25"/>
      <c r="GF141" s="25"/>
      <c r="GG141" s="25"/>
      <c r="GH141" s="25"/>
      <c r="GI141" s="25"/>
      <c r="GJ141" s="25"/>
      <c r="GK141" s="25"/>
      <c r="GL141" s="25"/>
      <c r="GM141" s="25"/>
      <c r="GN141" s="25"/>
      <c r="GO141" s="25"/>
      <c r="GP141" s="25"/>
      <c r="GQ141" s="25"/>
      <c r="GR141" s="25"/>
      <c r="GS141" s="25"/>
      <c r="GT141" s="25"/>
      <c r="GU141" s="25"/>
      <c r="GV141" s="25"/>
      <c r="GW141" s="25"/>
      <c r="GX141" s="25"/>
      <c r="GY141" s="25"/>
      <c r="GZ141" s="25"/>
      <c r="HA141" s="25"/>
      <c r="HB141" s="25"/>
      <c r="HC141" s="25"/>
      <c r="HD141" s="25"/>
      <c r="HE141" s="25"/>
      <c r="HF141" s="25"/>
      <c r="HG141" s="25"/>
      <c r="HH141" s="25"/>
      <c r="HI141" s="25"/>
      <c r="HJ141" s="25"/>
      <c r="HK141" s="25"/>
      <c r="HL141" s="25"/>
      <c r="HM141" s="25"/>
      <c r="HN141" s="25"/>
      <c r="HO141" s="25"/>
      <c r="HP141" s="25"/>
      <c r="HQ141" s="25"/>
      <c r="HR141" s="25"/>
      <c r="HS141" s="25"/>
      <c r="HT141" s="25"/>
      <c r="HU141" s="25"/>
      <c r="HV141" s="25"/>
      <c r="HW141" s="25"/>
      <c r="HX141" s="25"/>
      <c r="HY141" s="25"/>
      <c r="HZ141" s="25"/>
      <c r="IA141" s="25"/>
      <c r="IB141" s="25"/>
      <c r="IC141" s="25"/>
      <c r="ID141" s="25"/>
      <c r="IE141" s="25"/>
      <c r="IF141" s="25"/>
      <c r="IG141" s="25"/>
      <c r="IH141" s="25"/>
      <c r="II141" s="25"/>
      <c r="IJ141" s="25"/>
      <c r="IK141" s="25"/>
      <c r="IL141" s="25"/>
      <c r="IM141" s="25"/>
      <c r="IN141" s="25"/>
      <c r="IO141" s="25"/>
      <c r="IP141" s="25"/>
      <c r="IQ141" s="25"/>
      <c r="IR141" s="25"/>
      <c r="IS141" s="25"/>
      <c r="IT141" s="25"/>
      <c r="IU141" s="25"/>
      <c r="IV141" s="25"/>
    </row>
    <row r="142" spans="2:256" s="27" customFormat="1" x14ac:dyDescent="0.25">
      <c r="B142" s="25"/>
      <c r="C142" s="32"/>
      <c r="D142" s="33"/>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c r="FF142" s="25"/>
      <c r="FG142" s="25"/>
      <c r="FH142" s="25"/>
      <c r="FI142" s="25"/>
      <c r="FJ142" s="25"/>
      <c r="FK142" s="25"/>
      <c r="FL142" s="25"/>
      <c r="FM142" s="25"/>
      <c r="FN142" s="25"/>
      <c r="FO142" s="25"/>
      <c r="FP142" s="25"/>
      <c r="FQ142" s="25"/>
      <c r="FR142" s="25"/>
      <c r="FS142" s="25"/>
      <c r="FT142" s="25"/>
      <c r="FU142" s="25"/>
      <c r="FV142" s="25"/>
      <c r="FW142" s="25"/>
      <c r="FX142" s="25"/>
      <c r="FY142" s="25"/>
      <c r="FZ142" s="25"/>
      <c r="GA142" s="25"/>
      <c r="GB142" s="25"/>
      <c r="GC142" s="25"/>
      <c r="GD142" s="25"/>
      <c r="GE142" s="25"/>
      <c r="GF142" s="25"/>
      <c r="GG142" s="25"/>
      <c r="GH142" s="25"/>
      <c r="GI142" s="25"/>
      <c r="GJ142" s="25"/>
      <c r="GK142" s="25"/>
      <c r="GL142" s="25"/>
      <c r="GM142" s="25"/>
      <c r="GN142" s="25"/>
      <c r="GO142" s="25"/>
      <c r="GP142" s="25"/>
      <c r="GQ142" s="25"/>
      <c r="GR142" s="25"/>
      <c r="GS142" s="25"/>
      <c r="GT142" s="25"/>
      <c r="GU142" s="25"/>
      <c r="GV142" s="25"/>
      <c r="GW142" s="25"/>
      <c r="GX142" s="25"/>
      <c r="GY142" s="25"/>
      <c r="GZ142" s="25"/>
      <c r="HA142" s="25"/>
      <c r="HB142" s="25"/>
      <c r="HC142" s="25"/>
      <c r="HD142" s="25"/>
      <c r="HE142" s="25"/>
      <c r="HF142" s="25"/>
      <c r="HG142" s="25"/>
      <c r="HH142" s="25"/>
      <c r="HI142" s="25"/>
      <c r="HJ142" s="25"/>
      <c r="HK142" s="25"/>
      <c r="HL142" s="25"/>
      <c r="HM142" s="25"/>
      <c r="HN142" s="25"/>
      <c r="HO142" s="25"/>
      <c r="HP142" s="25"/>
      <c r="HQ142" s="25"/>
      <c r="HR142" s="25"/>
      <c r="HS142" s="25"/>
      <c r="HT142" s="25"/>
      <c r="HU142" s="25"/>
      <c r="HV142" s="25"/>
      <c r="HW142" s="25"/>
      <c r="HX142" s="25"/>
      <c r="HY142" s="25"/>
      <c r="HZ142" s="25"/>
      <c r="IA142" s="25"/>
      <c r="IB142" s="25"/>
      <c r="IC142" s="25"/>
      <c r="ID142" s="25"/>
      <c r="IE142" s="25"/>
      <c r="IF142" s="25"/>
      <c r="IG142" s="25"/>
      <c r="IH142" s="25"/>
      <c r="II142" s="25"/>
      <c r="IJ142" s="25"/>
      <c r="IK142" s="25"/>
      <c r="IL142" s="25"/>
      <c r="IM142" s="25"/>
      <c r="IN142" s="25"/>
      <c r="IO142" s="25"/>
      <c r="IP142" s="25"/>
      <c r="IQ142" s="25"/>
      <c r="IR142" s="25"/>
      <c r="IS142" s="25"/>
      <c r="IT142" s="25"/>
      <c r="IU142" s="25"/>
      <c r="IV142" s="25"/>
    </row>
    <row r="143" spans="2:256" s="27" customFormat="1" x14ac:dyDescent="0.25">
      <c r="B143" s="25"/>
      <c r="C143" s="32"/>
      <c r="D143" s="33"/>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c r="EM143" s="25"/>
      <c r="EN143" s="25"/>
      <c r="EO143" s="25"/>
      <c r="EP143" s="25"/>
      <c r="EQ143" s="25"/>
      <c r="ER143" s="25"/>
      <c r="ES143" s="25"/>
      <c r="ET143" s="25"/>
      <c r="EU143" s="25"/>
      <c r="EV143" s="25"/>
      <c r="EW143" s="25"/>
      <c r="EX143" s="25"/>
      <c r="EY143" s="25"/>
      <c r="EZ143" s="25"/>
      <c r="FA143" s="25"/>
      <c r="FB143" s="25"/>
      <c r="FC143" s="25"/>
      <c r="FD143" s="25"/>
      <c r="FE143" s="25"/>
      <c r="FF143" s="25"/>
      <c r="FG143" s="25"/>
      <c r="FH143" s="25"/>
      <c r="FI143" s="25"/>
      <c r="FJ143" s="25"/>
      <c r="FK143" s="25"/>
      <c r="FL143" s="25"/>
      <c r="FM143" s="25"/>
      <c r="FN143" s="25"/>
      <c r="FO143" s="25"/>
      <c r="FP143" s="25"/>
      <c r="FQ143" s="25"/>
      <c r="FR143" s="25"/>
      <c r="FS143" s="25"/>
      <c r="FT143" s="25"/>
      <c r="FU143" s="25"/>
      <c r="FV143" s="25"/>
      <c r="FW143" s="25"/>
      <c r="FX143" s="25"/>
      <c r="FY143" s="25"/>
      <c r="FZ143" s="25"/>
      <c r="GA143" s="25"/>
      <c r="GB143" s="25"/>
      <c r="GC143" s="25"/>
      <c r="GD143" s="25"/>
      <c r="GE143" s="25"/>
      <c r="GF143" s="25"/>
      <c r="GG143" s="25"/>
      <c r="GH143" s="25"/>
      <c r="GI143" s="25"/>
      <c r="GJ143" s="25"/>
      <c r="GK143" s="25"/>
      <c r="GL143" s="25"/>
      <c r="GM143" s="25"/>
      <c r="GN143" s="25"/>
      <c r="GO143" s="25"/>
      <c r="GP143" s="25"/>
      <c r="GQ143" s="25"/>
      <c r="GR143" s="25"/>
      <c r="GS143" s="25"/>
      <c r="GT143" s="25"/>
      <c r="GU143" s="25"/>
      <c r="GV143" s="25"/>
      <c r="GW143" s="25"/>
      <c r="GX143" s="25"/>
      <c r="GY143" s="25"/>
      <c r="GZ143" s="25"/>
      <c r="HA143" s="25"/>
      <c r="HB143" s="25"/>
      <c r="HC143" s="25"/>
      <c r="HD143" s="25"/>
      <c r="HE143" s="25"/>
      <c r="HF143" s="25"/>
      <c r="HG143" s="25"/>
      <c r="HH143" s="25"/>
      <c r="HI143" s="25"/>
      <c r="HJ143" s="25"/>
      <c r="HK143" s="25"/>
      <c r="HL143" s="25"/>
      <c r="HM143" s="25"/>
      <c r="HN143" s="25"/>
      <c r="HO143" s="25"/>
      <c r="HP143" s="25"/>
      <c r="HQ143" s="25"/>
      <c r="HR143" s="25"/>
      <c r="HS143" s="25"/>
      <c r="HT143" s="25"/>
      <c r="HU143" s="25"/>
      <c r="HV143" s="25"/>
      <c r="HW143" s="25"/>
      <c r="HX143" s="25"/>
      <c r="HY143" s="25"/>
      <c r="HZ143" s="25"/>
      <c r="IA143" s="25"/>
      <c r="IB143" s="25"/>
      <c r="IC143" s="25"/>
      <c r="ID143" s="25"/>
      <c r="IE143" s="25"/>
      <c r="IF143" s="25"/>
      <c r="IG143" s="25"/>
      <c r="IH143" s="25"/>
      <c r="II143" s="25"/>
      <c r="IJ143" s="25"/>
      <c r="IK143" s="25"/>
      <c r="IL143" s="25"/>
      <c r="IM143" s="25"/>
      <c r="IN143" s="25"/>
      <c r="IO143" s="25"/>
      <c r="IP143" s="25"/>
      <c r="IQ143" s="25"/>
      <c r="IR143" s="25"/>
      <c r="IS143" s="25"/>
      <c r="IT143" s="25"/>
      <c r="IU143" s="25"/>
      <c r="IV143" s="25"/>
    </row>
    <row r="144" spans="2:256" s="27" customFormat="1" x14ac:dyDescent="0.25">
      <c r="B144" s="25"/>
      <c r="C144" s="32"/>
      <c r="D144" s="33"/>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c r="FF144" s="25"/>
      <c r="FG144" s="25"/>
      <c r="FH144" s="25"/>
      <c r="FI144" s="25"/>
      <c r="FJ144" s="25"/>
      <c r="FK144" s="25"/>
      <c r="FL144" s="25"/>
      <c r="FM144" s="25"/>
      <c r="FN144" s="25"/>
      <c r="FO144" s="25"/>
      <c r="FP144" s="25"/>
      <c r="FQ144" s="25"/>
      <c r="FR144" s="25"/>
      <c r="FS144" s="25"/>
      <c r="FT144" s="25"/>
      <c r="FU144" s="25"/>
      <c r="FV144" s="25"/>
      <c r="FW144" s="25"/>
      <c r="FX144" s="25"/>
      <c r="FY144" s="25"/>
      <c r="FZ144" s="25"/>
      <c r="GA144" s="25"/>
      <c r="GB144" s="25"/>
      <c r="GC144" s="25"/>
      <c r="GD144" s="25"/>
      <c r="GE144" s="25"/>
      <c r="GF144" s="25"/>
      <c r="GG144" s="25"/>
      <c r="GH144" s="25"/>
      <c r="GI144" s="25"/>
      <c r="GJ144" s="25"/>
      <c r="GK144" s="25"/>
      <c r="GL144" s="25"/>
      <c r="GM144" s="25"/>
      <c r="GN144" s="25"/>
      <c r="GO144" s="25"/>
      <c r="GP144" s="25"/>
      <c r="GQ144" s="25"/>
      <c r="GR144" s="25"/>
      <c r="GS144" s="25"/>
      <c r="GT144" s="25"/>
      <c r="GU144" s="25"/>
      <c r="GV144" s="25"/>
      <c r="GW144" s="25"/>
      <c r="GX144" s="25"/>
      <c r="GY144" s="25"/>
      <c r="GZ144" s="25"/>
      <c r="HA144" s="25"/>
      <c r="HB144" s="25"/>
      <c r="HC144" s="25"/>
      <c r="HD144" s="25"/>
      <c r="HE144" s="25"/>
      <c r="HF144" s="25"/>
      <c r="HG144" s="25"/>
      <c r="HH144" s="25"/>
      <c r="HI144" s="25"/>
      <c r="HJ144" s="25"/>
      <c r="HK144" s="25"/>
      <c r="HL144" s="25"/>
      <c r="HM144" s="25"/>
      <c r="HN144" s="25"/>
      <c r="HO144" s="25"/>
      <c r="HP144" s="25"/>
      <c r="HQ144" s="25"/>
      <c r="HR144" s="25"/>
      <c r="HS144" s="25"/>
      <c r="HT144" s="25"/>
      <c r="HU144" s="25"/>
      <c r="HV144" s="25"/>
      <c r="HW144" s="25"/>
      <c r="HX144" s="25"/>
      <c r="HY144" s="25"/>
      <c r="HZ144" s="25"/>
      <c r="IA144" s="25"/>
      <c r="IB144" s="25"/>
      <c r="IC144" s="25"/>
      <c r="ID144" s="25"/>
      <c r="IE144" s="25"/>
      <c r="IF144" s="25"/>
      <c r="IG144" s="25"/>
      <c r="IH144" s="25"/>
      <c r="II144" s="25"/>
      <c r="IJ144" s="25"/>
      <c r="IK144" s="25"/>
      <c r="IL144" s="25"/>
      <c r="IM144" s="25"/>
      <c r="IN144" s="25"/>
      <c r="IO144" s="25"/>
      <c r="IP144" s="25"/>
      <c r="IQ144" s="25"/>
      <c r="IR144" s="25"/>
      <c r="IS144" s="25"/>
      <c r="IT144" s="25"/>
      <c r="IU144" s="25"/>
      <c r="IV144" s="25"/>
    </row>
    <row r="145" spans="2:256" s="27" customFormat="1" x14ac:dyDescent="0.25">
      <c r="B145" s="25"/>
      <c r="C145" s="32"/>
      <c r="D145" s="33"/>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c r="EM145" s="25"/>
      <c r="EN145" s="25"/>
      <c r="EO145" s="25"/>
      <c r="EP145" s="25"/>
      <c r="EQ145" s="25"/>
      <c r="ER145" s="25"/>
      <c r="ES145" s="25"/>
      <c r="ET145" s="25"/>
      <c r="EU145" s="25"/>
      <c r="EV145" s="25"/>
      <c r="EW145" s="25"/>
      <c r="EX145" s="25"/>
      <c r="EY145" s="25"/>
      <c r="EZ145" s="25"/>
      <c r="FA145" s="25"/>
      <c r="FB145" s="25"/>
      <c r="FC145" s="25"/>
      <c r="FD145" s="25"/>
      <c r="FE145" s="25"/>
      <c r="FF145" s="25"/>
      <c r="FG145" s="25"/>
      <c r="FH145" s="25"/>
      <c r="FI145" s="25"/>
      <c r="FJ145" s="25"/>
      <c r="FK145" s="25"/>
      <c r="FL145" s="25"/>
      <c r="FM145" s="25"/>
      <c r="FN145" s="25"/>
      <c r="FO145" s="25"/>
      <c r="FP145" s="25"/>
      <c r="FQ145" s="25"/>
      <c r="FR145" s="25"/>
      <c r="FS145" s="25"/>
      <c r="FT145" s="25"/>
      <c r="FU145" s="25"/>
      <c r="FV145" s="25"/>
      <c r="FW145" s="25"/>
      <c r="FX145" s="25"/>
      <c r="FY145" s="25"/>
      <c r="FZ145" s="25"/>
      <c r="GA145" s="25"/>
      <c r="GB145" s="25"/>
      <c r="GC145" s="25"/>
      <c r="GD145" s="25"/>
      <c r="GE145" s="25"/>
      <c r="GF145" s="25"/>
      <c r="GG145" s="25"/>
      <c r="GH145" s="25"/>
      <c r="GI145" s="25"/>
      <c r="GJ145" s="25"/>
      <c r="GK145" s="25"/>
      <c r="GL145" s="25"/>
      <c r="GM145" s="25"/>
      <c r="GN145" s="25"/>
      <c r="GO145" s="25"/>
      <c r="GP145" s="25"/>
      <c r="GQ145" s="25"/>
      <c r="GR145" s="25"/>
      <c r="GS145" s="25"/>
      <c r="GT145" s="25"/>
      <c r="GU145" s="25"/>
      <c r="GV145" s="25"/>
      <c r="GW145" s="25"/>
      <c r="GX145" s="25"/>
      <c r="GY145" s="25"/>
      <c r="GZ145" s="25"/>
      <c r="HA145" s="25"/>
      <c r="HB145" s="25"/>
      <c r="HC145" s="25"/>
      <c r="HD145" s="25"/>
      <c r="HE145" s="25"/>
      <c r="HF145" s="25"/>
      <c r="HG145" s="25"/>
      <c r="HH145" s="25"/>
      <c r="HI145" s="25"/>
      <c r="HJ145" s="25"/>
      <c r="HK145" s="25"/>
      <c r="HL145" s="25"/>
      <c r="HM145" s="25"/>
      <c r="HN145" s="25"/>
      <c r="HO145" s="25"/>
      <c r="HP145" s="25"/>
      <c r="HQ145" s="25"/>
      <c r="HR145" s="25"/>
      <c r="HS145" s="25"/>
      <c r="HT145" s="25"/>
      <c r="HU145" s="25"/>
      <c r="HV145" s="25"/>
      <c r="HW145" s="25"/>
      <c r="HX145" s="25"/>
      <c r="HY145" s="25"/>
      <c r="HZ145" s="25"/>
      <c r="IA145" s="25"/>
      <c r="IB145" s="25"/>
      <c r="IC145" s="25"/>
      <c r="ID145" s="25"/>
      <c r="IE145" s="25"/>
      <c r="IF145" s="25"/>
      <c r="IG145" s="25"/>
      <c r="IH145" s="25"/>
      <c r="II145" s="25"/>
      <c r="IJ145" s="25"/>
      <c r="IK145" s="25"/>
      <c r="IL145" s="25"/>
      <c r="IM145" s="25"/>
      <c r="IN145" s="25"/>
      <c r="IO145" s="25"/>
      <c r="IP145" s="25"/>
      <c r="IQ145" s="25"/>
      <c r="IR145" s="25"/>
      <c r="IS145" s="25"/>
      <c r="IT145" s="25"/>
      <c r="IU145" s="25"/>
      <c r="IV145" s="25"/>
    </row>
    <row r="146" spans="2:256" s="27" customFormat="1" x14ac:dyDescent="0.25">
      <c r="B146" s="25"/>
      <c r="C146" s="32"/>
      <c r="D146" s="33"/>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c r="GW146" s="25"/>
      <c r="GX146" s="25"/>
      <c r="GY146" s="25"/>
      <c r="GZ146" s="25"/>
      <c r="HA146" s="25"/>
      <c r="HB146" s="25"/>
      <c r="HC146" s="25"/>
      <c r="HD146" s="25"/>
      <c r="HE146" s="25"/>
      <c r="HF146" s="25"/>
      <c r="HG146" s="25"/>
      <c r="HH146" s="25"/>
      <c r="HI146" s="25"/>
      <c r="HJ146" s="25"/>
      <c r="HK146" s="25"/>
      <c r="HL146" s="25"/>
      <c r="HM146" s="25"/>
      <c r="HN146" s="25"/>
      <c r="HO146" s="25"/>
      <c r="HP146" s="25"/>
      <c r="HQ146" s="25"/>
      <c r="HR146" s="25"/>
      <c r="HS146" s="25"/>
      <c r="HT146" s="25"/>
      <c r="HU146" s="25"/>
      <c r="HV146" s="25"/>
      <c r="HW146" s="25"/>
      <c r="HX146" s="25"/>
      <c r="HY146" s="25"/>
      <c r="HZ146" s="25"/>
      <c r="IA146" s="25"/>
      <c r="IB146" s="25"/>
      <c r="IC146" s="25"/>
      <c r="ID146" s="25"/>
      <c r="IE146" s="25"/>
      <c r="IF146" s="25"/>
      <c r="IG146" s="25"/>
      <c r="IH146" s="25"/>
      <c r="II146" s="25"/>
      <c r="IJ146" s="25"/>
      <c r="IK146" s="25"/>
      <c r="IL146" s="25"/>
      <c r="IM146" s="25"/>
      <c r="IN146" s="25"/>
      <c r="IO146" s="25"/>
      <c r="IP146" s="25"/>
      <c r="IQ146" s="25"/>
      <c r="IR146" s="25"/>
      <c r="IS146" s="25"/>
      <c r="IT146" s="25"/>
      <c r="IU146" s="25"/>
      <c r="IV146" s="25"/>
    </row>
    <row r="147" spans="2:256" s="27" customFormat="1" x14ac:dyDescent="0.25">
      <c r="B147" s="25"/>
      <c r="C147" s="32"/>
      <c r="D147" s="33"/>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c r="FF147" s="25"/>
      <c r="FG147" s="25"/>
      <c r="FH147" s="25"/>
      <c r="FI147" s="25"/>
      <c r="FJ147" s="25"/>
      <c r="FK147" s="25"/>
      <c r="FL147" s="25"/>
      <c r="FM147" s="25"/>
      <c r="FN147" s="25"/>
      <c r="FO147" s="25"/>
      <c r="FP147" s="25"/>
      <c r="FQ147" s="25"/>
      <c r="FR147" s="25"/>
      <c r="FS147" s="25"/>
      <c r="FT147" s="25"/>
      <c r="FU147" s="25"/>
      <c r="FV147" s="25"/>
      <c r="FW147" s="25"/>
      <c r="FX147" s="25"/>
      <c r="FY147" s="25"/>
      <c r="FZ147" s="25"/>
      <c r="GA147" s="25"/>
      <c r="GB147" s="25"/>
      <c r="GC147" s="25"/>
      <c r="GD147" s="25"/>
      <c r="GE147" s="25"/>
      <c r="GF147" s="25"/>
      <c r="GG147" s="25"/>
      <c r="GH147" s="25"/>
      <c r="GI147" s="25"/>
      <c r="GJ147" s="25"/>
      <c r="GK147" s="25"/>
      <c r="GL147" s="25"/>
      <c r="GM147" s="25"/>
      <c r="GN147" s="25"/>
      <c r="GO147" s="25"/>
      <c r="GP147" s="25"/>
      <c r="GQ147" s="25"/>
      <c r="GR147" s="25"/>
      <c r="GS147" s="25"/>
      <c r="GT147" s="25"/>
      <c r="GU147" s="25"/>
      <c r="GV147" s="25"/>
      <c r="GW147" s="25"/>
      <c r="GX147" s="25"/>
      <c r="GY147" s="25"/>
      <c r="GZ147" s="25"/>
      <c r="HA147" s="25"/>
      <c r="HB147" s="25"/>
      <c r="HC147" s="25"/>
      <c r="HD147" s="25"/>
      <c r="HE147" s="25"/>
      <c r="HF147" s="25"/>
      <c r="HG147" s="25"/>
      <c r="HH147" s="25"/>
      <c r="HI147" s="25"/>
      <c r="HJ147" s="25"/>
      <c r="HK147" s="25"/>
      <c r="HL147" s="25"/>
      <c r="HM147" s="25"/>
      <c r="HN147" s="25"/>
      <c r="HO147" s="25"/>
      <c r="HP147" s="25"/>
      <c r="HQ147" s="25"/>
      <c r="HR147" s="25"/>
      <c r="HS147" s="25"/>
      <c r="HT147" s="25"/>
      <c r="HU147" s="25"/>
      <c r="HV147" s="25"/>
      <c r="HW147" s="25"/>
      <c r="HX147" s="25"/>
      <c r="HY147" s="25"/>
      <c r="HZ147" s="25"/>
      <c r="IA147" s="25"/>
      <c r="IB147" s="25"/>
      <c r="IC147" s="25"/>
      <c r="ID147" s="25"/>
      <c r="IE147" s="25"/>
      <c r="IF147" s="25"/>
      <c r="IG147" s="25"/>
      <c r="IH147" s="25"/>
      <c r="II147" s="25"/>
      <c r="IJ147" s="25"/>
      <c r="IK147" s="25"/>
      <c r="IL147" s="25"/>
      <c r="IM147" s="25"/>
      <c r="IN147" s="25"/>
      <c r="IO147" s="25"/>
      <c r="IP147" s="25"/>
      <c r="IQ147" s="25"/>
      <c r="IR147" s="25"/>
      <c r="IS147" s="25"/>
      <c r="IT147" s="25"/>
      <c r="IU147" s="25"/>
      <c r="IV147" s="25"/>
    </row>
    <row r="148" spans="2:256" s="27" customFormat="1" x14ac:dyDescent="0.25">
      <c r="B148" s="25"/>
      <c r="C148" s="32"/>
      <c r="D148" s="33"/>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c r="EM148" s="25"/>
      <c r="EN148" s="25"/>
      <c r="EO148" s="25"/>
      <c r="EP148" s="25"/>
      <c r="EQ148" s="25"/>
      <c r="ER148" s="25"/>
      <c r="ES148" s="25"/>
      <c r="ET148" s="25"/>
      <c r="EU148" s="25"/>
      <c r="EV148" s="25"/>
      <c r="EW148" s="25"/>
      <c r="EX148" s="25"/>
      <c r="EY148" s="25"/>
      <c r="EZ148" s="25"/>
      <c r="FA148" s="25"/>
      <c r="FB148" s="25"/>
      <c r="FC148" s="25"/>
      <c r="FD148" s="25"/>
      <c r="FE148" s="25"/>
      <c r="FF148" s="25"/>
      <c r="FG148" s="25"/>
      <c r="FH148" s="25"/>
      <c r="FI148" s="25"/>
      <c r="FJ148" s="25"/>
      <c r="FK148" s="25"/>
      <c r="FL148" s="25"/>
      <c r="FM148" s="25"/>
      <c r="FN148" s="25"/>
      <c r="FO148" s="25"/>
      <c r="FP148" s="25"/>
      <c r="FQ148" s="25"/>
      <c r="FR148" s="25"/>
      <c r="FS148" s="25"/>
      <c r="FT148" s="25"/>
      <c r="FU148" s="25"/>
      <c r="FV148" s="25"/>
      <c r="FW148" s="25"/>
      <c r="FX148" s="25"/>
      <c r="FY148" s="25"/>
      <c r="FZ148" s="25"/>
      <c r="GA148" s="25"/>
      <c r="GB148" s="25"/>
      <c r="GC148" s="25"/>
      <c r="GD148" s="25"/>
      <c r="GE148" s="25"/>
      <c r="GF148" s="25"/>
      <c r="GG148" s="25"/>
      <c r="GH148" s="25"/>
      <c r="GI148" s="25"/>
      <c r="GJ148" s="25"/>
      <c r="GK148" s="25"/>
      <c r="GL148" s="25"/>
      <c r="GM148" s="25"/>
      <c r="GN148" s="25"/>
      <c r="GO148" s="25"/>
      <c r="GP148" s="25"/>
      <c r="GQ148" s="25"/>
      <c r="GR148" s="25"/>
      <c r="GS148" s="25"/>
      <c r="GT148" s="25"/>
      <c r="GU148" s="25"/>
      <c r="GV148" s="25"/>
      <c r="GW148" s="25"/>
      <c r="GX148" s="25"/>
      <c r="GY148" s="25"/>
      <c r="GZ148" s="25"/>
      <c r="HA148" s="25"/>
      <c r="HB148" s="25"/>
      <c r="HC148" s="25"/>
      <c r="HD148" s="25"/>
      <c r="HE148" s="25"/>
      <c r="HF148" s="25"/>
      <c r="HG148" s="25"/>
      <c r="HH148" s="25"/>
      <c r="HI148" s="25"/>
      <c r="HJ148" s="25"/>
      <c r="HK148" s="25"/>
      <c r="HL148" s="25"/>
      <c r="HM148" s="25"/>
      <c r="HN148" s="25"/>
      <c r="HO148" s="25"/>
      <c r="HP148" s="25"/>
      <c r="HQ148" s="25"/>
      <c r="HR148" s="25"/>
      <c r="HS148" s="25"/>
      <c r="HT148" s="25"/>
      <c r="HU148" s="25"/>
      <c r="HV148" s="25"/>
      <c r="HW148" s="25"/>
      <c r="HX148" s="25"/>
      <c r="HY148" s="25"/>
      <c r="HZ148" s="25"/>
      <c r="IA148" s="25"/>
      <c r="IB148" s="25"/>
      <c r="IC148" s="25"/>
      <c r="ID148" s="25"/>
      <c r="IE148" s="25"/>
      <c r="IF148" s="25"/>
      <c r="IG148" s="25"/>
      <c r="IH148" s="25"/>
      <c r="II148" s="25"/>
      <c r="IJ148" s="25"/>
      <c r="IK148" s="25"/>
      <c r="IL148" s="25"/>
      <c r="IM148" s="25"/>
      <c r="IN148" s="25"/>
      <c r="IO148" s="25"/>
      <c r="IP148" s="25"/>
      <c r="IQ148" s="25"/>
      <c r="IR148" s="25"/>
      <c r="IS148" s="25"/>
      <c r="IT148" s="25"/>
      <c r="IU148" s="25"/>
      <c r="IV148" s="25"/>
    </row>
    <row r="149" spans="2:256" s="27" customFormat="1" x14ac:dyDescent="0.25">
      <c r="B149" s="25"/>
      <c r="C149" s="32"/>
      <c r="D149" s="33"/>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c r="EM149" s="25"/>
      <c r="EN149" s="25"/>
      <c r="EO149" s="25"/>
      <c r="EP149" s="25"/>
      <c r="EQ149" s="25"/>
      <c r="ER149" s="25"/>
      <c r="ES149" s="25"/>
      <c r="ET149" s="25"/>
      <c r="EU149" s="25"/>
      <c r="EV149" s="25"/>
      <c r="EW149" s="25"/>
      <c r="EX149" s="25"/>
      <c r="EY149" s="25"/>
      <c r="EZ149" s="25"/>
      <c r="FA149" s="25"/>
      <c r="FB149" s="25"/>
      <c r="FC149" s="25"/>
      <c r="FD149" s="25"/>
      <c r="FE149" s="25"/>
      <c r="FF149" s="25"/>
      <c r="FG149" s="25"/>
      <c r="FH149" s="25"/>
      <c r="FI149" s="25"/>
      <c r="FJ149" s="25"/>
      <c r="FK149" s="25"/>
      <c r="FL149" s="25"/>
      <c r="FM149" s="25"/>
      <c r="FN149" s="25"/>
      <c r="FO149" s="25"/>
      <c r="FP149" s="25"/>
      <c r="FQ149" s="25"/>
      <c r="FR149" s="25"/>
      <c r="FS149" s="25"/>
      <c r="FT149" s="25"/>
      <c r="FU149" s="25"/>
      <c r="FV149" s="25"/>
      <c r="FW149" s="25"/>
      <c r="FX149" s="25"/>
      <c r="FY149" s="25"/>
      <c r="FZ149" s="25"/>
      <c r="GA149" s="25"/>
      <c r="GB149" s="25"/>
      <c r="GC149" s="25"/>
      <c r="GD149" s="25"/>
      <c r="GE149" s="25"/>
      <c r="GF149" s="25"/>
      <c r="GG149" s="25"/>
      <c r="GH149" s="25"/>
      <c r="GI149" s="25"/>
      <c r="GJ149" s="25"/>
      <c r="GK149" s="25"/>
      <c r="GL149" s="25"/>
      <c r="GM149" s="25"/>
      <c r="GN149" s="25"/>
      <c r="GO149" s="25"/>
      <c r="GP149" s="25"/>
      <c r="GQ149" s="25"/>
      <c r="GR149" s="25"/>
      <c r="GS149" s="25"/>
      <c r="GT149" s="25"/>
      <c r="GU149" s="25"/>
      <c r="GV149" s="25"/>
      <c r="GW149" s="25"/>
      <c r="GX149" s="25"/>
      <c r="GY149" s="25"/>
      <c r="GZ149" s="25"/>
      <c r="HA149" s="25"/>
      <c r="HB149" s="25"/>
      <c r="HC149" s="25"/>
      <c r="HD149" s="25"/>
      <c r="HE149" s="25"/>
      <c r="HF149" s="25"/>
      <c r="HG149" s="25"/>
      <c r="HH149" s="25"/>
      <c r="HI149" s="25"/>
      <c r="HJ149" s="25"/>
      <c r="HK149" s="25"/>
      <c r="HL149" s="25"/>
      <c r="HM149" s="25"/>
      <c r="HN149" s="25"/>
      <c r="HO149" s="25"/>
      <c r="HP149" s="25"/>
      <c r="HQ149" s="25"/>
      <c r="HR149" s="25"/>
      <c r="HS149" s="25"/>
      <c r="HT149" s="25"/>
      <c r="HU149" s="25"/>
      <c r="HV149" s="25"/>
      <c r="HW149" s="25"/>
      <c r="HX149" s="25"/>
      <c r="HY149" s="25"/>
      <c r="HZ149" s="25"/>
      <c r="IA149" s="25"/>
      <c r="IB149" s="25"/>
      <c r="IC149" s="25"/>
      <c r="ID149" s="25"/>
      <c r="IE149" s="25"/>
      <c r="IF149" s="25"/>
      <c r="IG149" s="25"/>
      <c r="IH149" s="25"/>
      <c r="II149" s="25"/>
      <c r="IJ149" s="25"/>
      <c r="IK149" s="25"/>
      <c r="IL149" s="25"/>
      <c r="IM149" s="25"/>
      <c r="IN149" s="25"/>
      <c r="IO149" s="25"/>
      <c r="IP149" s="25"/>
      <c r="IQ149" s="25"/>
      <c r="IR149" s="25"/>
      <c r="IS149" s="25"/>
      <c r="IT149" s="25"/>
      <c r="IU149" s="25"/>
      <c r="IV149" s="25"/>
    </row>
    <row r="150" spans="2:256" s="27" customFormat="1" x14ac:dyDescent="0.25">
      <c r="B150" s="25"/>
      <c r="C150" s="32"/>
      <c r="D150" s="33"/>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c r="FB150" s="25"/>
      <c r="FC150" s="25"/>
      <c r="FD150" s="25"/>
      <c r="FE150" s="25"/>
      <c r="FF150" s="25"/>
      <c r="FG150" s="25"/>
      <c r="FH150" s="25"/>
      <c r="FI150" s="25"/>
      <c r="FJ150" s="25"/>
      <c r="FK150" s="25"/>
      <c r="FL150" s="25"/>
      <c r="FM150" s="25"/>
      <c r="FN150" s="25"/>
      <c r="FO150" s="25"/>
      <c r="FP150" s="25"/>
      <c r="FQ150" s="25"/>
      <c r="FR150" s="25"/>
      <c r="FS150" s="25"/>
      <c r="FT150" s="25"/>
      <c r="FU150" s="25"/>
      <c r="FV150" s="25"/>
      <c r="FW150" s="25"/>
      <c r="FX150" s="25"/>
      <c r="FY150" s="25"/>
      <c r="FZ150" s="25"/>
      <c r="GA150" s="25"/>
      <c r="GB150" s="25"/>
      <c r="GC150" s="25"/>
      <c r="GD150" s="25"/>
      <c r="GE150" s="25"/>
      <c r="GF150" s="25"/>
      <c r="GG150" s="25"/>
      <c r="GH150" s="25"/>
      <c r="GI150" s="25"/>
      <c r="GJ150" s="25"/>
      <c r="GK150" s="25"/>
      <c r="GL150" s="25"/>
      <c r="GM150" s="25"/>
      <c r="GN150" s="25"/>
      <c r="GO150" s="25"/>
      <c r="GP150" s="25"/>
      <c r="GQ150" s="25"/>
      <c r="GR150" s="25"/>
      <c r="GS150" s="25"/>
      <c r="GT150" s="25"/>
      <c r="GU150" s="25"/>
      <c r="GV150" s="25"/>
      <c r="GW150" s="25"/>
      <c r="GX150" s="25"/>
      <c r="GY150" s="25"/>
      <c r="GZ150" s="25"/>
      <c r="HA150" s="25"/>
      <c r="HB150" s="25"/>
      <c r="HC150" s="25"/>
      <c r="HD150" s="25"/>
      <c r="HE150" s="25"/>
      <c r="HF150" s="25"/>
      <c r="HG150" s="25"/>
      <c r="HH150" s="25"/>
      <c r="HI150" s="25"/>
      <c r="HJ150" s="25"/>
      <c r="HK150" s="25"/>
      <c r="HL150" s="25"/>
      <c r="HM150" s="25"/>
      <c r="HN150" s="25"/>
      <c r="HO150" s="25"/>
      <c r="HP150" s="25"/>
      <c r="HQ150" s="25"/>
      <c r="HR150" s="25"/>
      <c r="HS150" s="25"/>
      <c r="HT150" s="25"/>
      <c r="HU150" s="25"/>
      <c r="HV150" s="25"/>
      <c r="HW150" s="25"/>
      <c r="HX150" s="25"/>
      <c r="HY150" s="25"/>
      <c r="HZ150" s="25"/>
      <c r="IA150" s="25"/>
      <c r="IB150" s="25"/>
      <c r="IC150" s="25"/>
      <c r="ID150" s="25"/>
      <c r="IE150" s="25"/>
      <c r="IF150" s="25"/>
      <c r="IG150" s="25"/>
      <c r="IH150" s="25"/>
      <c r="II150" s="25"/>
      <c r="IJ150" s="25"/>
      <c r="IK150" s="25"/>
      <c r="IL150" s="25"/>
      <c r="IM150" s="25"/>
      <c r="IN150" s="25"/>
      <c r="IO150" s="25"/>
      <c r="IP150" s="25"/>
      <c r="IQ150" s="25"/>
      <c r="IR150" s="25"/>
      <c r="IS150" s="25"/>
      <c r="IT150" s="25"/>
      <c r="IU150" s="25"/>
      <c r="IV150" s="25"/>
    </row>
    <row r="151" spans="2:256" s="27" customFormat="1" x14ac:dyDescent="0.25">
      <c r="B151" s="25"/>
      <c r="C151" s="32"/>
      <c r="D151" s="33"/>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c r="FB151" s="25"/>
      <c r="FC151" s="25"/>
      <c r="FD151" s="25"/>
      <c r="FE151" s="25"/>
      <c r="FF151" s="25"/>
      <c r="FG151" s="25"/>
      <c r="FH151" s="25"/>
      <c r="FI151" s="25"/>
      <c r="FJ151" s="25"/>
      <c r="FK151" s="25"/>
      <c r="FL151" s="25"/>
      <c r="FM151" s="25"/>
      <c r="FN151" s="25"/>
      <c r="FO151" s="25"/>
      <c r="FP151" s="25"/>
      <c r="FQ151" s="25"/>
      <c r="FR151" s="25"/>
      <c r="FS151" s="25"/>
      <c r="FT151" s="25"/>
      <c r="FU151" s="25"/>
      <c r="FV151" s="25"/>
      <c r="FW151" s="25"/>
      <c r="FX151" s="25"/>
      <c r="FY151" s="25"/>
      <c r="FZ151" s="25"/>
      <c r="GA151" s="25"/>
      <c r="GB151" s="25"/>
      <c r="GC151" s="25"/>
      <c r="GD151" s="25"/>
      <c r="GE151" s="25"/>
      <c r="GF151" s="25"/>
      <c r="GG151" s="25"/>
      <c r="GH151" s="25"/>
      <c r="GI151" s="25"/>
      <c r="GJ151" s="25"/>
      <c r="GK151" s="25"/>
      <c r="GL151" s="25"/>
      <c r="GM151" s="25"/>
      <c r="GN151" s="25"/>
      <c r="GO151" s="25"/>
      <c r="GP151" s="25"/>
      <c r="GQ151" s="25"/>
      <c r="GR151" s="25"/>
      <c r="GS151" s="25"/>
      <c r="GT151" s="25"/>
      <c r="GU151" s="25"/>
      <c r="GV151" s="25"/>
      <c r="GW151" s="25"/>
      <c r="GX151" s="25"/>
      <c r="GY151" s="25"/>
      <c r="GZ151" s="25"/>
      <c r="HA151" s="25"/>
      <c r="HB151" s="25"/>
      <c r="HC151" s="25"/>
      <c r="HD151" s="25"/>
      <c r="HE151" s="25"/>
      <c r="HF151" s="25"/>
      <c r="HG151" s="25"/>
      <c r="HH151" s="25"/>
      <c r="HI151" s="25"/>
      <c r="HJ151" s="25"/>
      <c r="HK151" s="25"/>
      <c r="HL151" s="25"/>
      <c r="HM151" s="25"/>
      <c r="HN151" s="25"/>
      <c r="HO151" s="25"/>
      <c r="HP151" s="25"/>
      <c r="HQ151" s="25"/>
      <c r="HR151" s="25"/>
      <c r="HS151" s="25"/>
      <c r="HT151" s="25"/>
      <c r="HU151" s="25"/>
      <c r="HV151" s="25"/>
      <c r="HW151" s="25"/>
      <c r="HX151" s="25"/>
      <c r="HY151" s="25"/>
      <c r="HZ151" s="25"/>
      <c r="IA151" s="25"/>
      <c r="IB151" s="25"/>
      <c r="IC151" s="25"/>
      <c r="ID151" s="25"/>
      <c r="IE151" s="25"/>
      <c r="IF151" s="25"/>
      <c r="IG151" s="25"/>
      <c r="IH151" s="25"/>
      <c r="II151" s="25"/>
      <c r="IJ151" s="25"/>
      <c r="IK151" s="25"/>
      <c r="IL151" s="25"/>
      <c r="IM151" s="25"/>
      <c r="IN151" s="25"/>
      <c r="IO151" s="25"/>
      <c r="IP151" s="25"/>
      <c r="IQ151" s="25"/>
      <c r="IR151" s="25"/>
      <c r="IS151" s="25"/>
      <c r="IT151" s="25"/>
      <c r="IU151" s="25"/>
      <c r="IV151" s="25"/>
    </row>
    <row r="152" spans="2:256" s="27" customFormat="1" x14ac:dyDescent="0.25">
      <c r="B152" s="25"/>
      <c r="C152" s="32"/>
      <c r="D152" s="33"/>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c r="EC152" s="25"/>
      <c r="ED152" s="25"/>
      <c r="EE152" s="25"/>
      <c r="EF152" s="25"/>
      <c r="EG152" s="25"/>
      <c r="EH152" s="25"/>
      <c r="EI152" s="25"/>
      <c r="EJ152" s="25"/>
      <c r="EK152" s="25"/>
      <c r="EL152" s="25"/>
      <c r="EM152" s="25"/>
      <c r="EN152" s="25"/>
      <c r="EO152" s="25"/>
      <c r="EP152" s="25"/>
      <c r="EQ152" s="25"/>
      <c r="ER152" s="25"/>
      <c r="ES152" s="25"/>
      <c r="ET152" s="25"/>
      <c r="EU152" s="25"/>
      <c r="EV152" s="25"/>
      <c r="EW152" s="25"/>
      <c r="EX152" s="25"/>
      <c r="EY152" s="25"/>
      <c r="EZ152" s="25"/>
      <c r="FA152" s="25"/>
      <c r="FB152" s="25"/>
      <c r="FC152" s="25"/>
      <c r="FD152" s="25"/>
      <c r="FE152" s="25"/>
      <c r="FF152" s="25"/>
      <c r="FG152" s="25"/>
      <c r="FH152" s="25"/>
      <c r="FI152" s="25"/>
      <c r="FJ152" s="25"/>
      <c r="FK152" s="25"/>
      <c r="FL152" s="25"/>
      <c r="FM152" s="25"/>
      <c r="FN152" s="25"/>
      <c r="FO152" s="25"/>
      <c r="FP152" s="25"/>
      <c r="FQ152" s="25"/>
      <c r="FR152" s="25"/>
      <c r="FS152" s="25"/>
      <c r="FT152" s="25"/>
      <c r="FU152" s="25"/>
      <c r="FV152" s="25"/>
      <c r="FW152" s="25"/>
      <c r="FX152" s="25"/>
      <c r="FY152" s="25"/>
      <c r="FZ152" s="25"/>
      <c r="GA152" s="25"/>
      <c r="GB152" s="25"/>
      <c r="GC152" s="25"/>
      <c r="GD152" s="25"/>
      <c r="GE152" s="25"/>
      <c r="GF152" s="25"/>
      <c r="GG152" s="25"/>
      <c r="GH152" s="25"/>
      <c r="GI152" s="25"/>
      <c r="GJ152" s="25"/>
      <c r="GK152" s="25"/>
      <c r="GL152" s="25"/>
      <c r="GM152" s="25"/>
      <c r="GN152" s="25"/>
      <c r="GO152" s="25"/>
      <c r="GP152" s="25"/>
      <c r="GQ152" s="25"/>
      <c r="GR152" s="25"/>
      <c r="GS152" s="25"/>
      <c r="GT152" s="25"/>
      <c r="GU152" s="25"/>
      <c r="GV152" s="25"/>
      <c r="GW152" s="25"/>
      <c r="GX152" s="25"/>
      <c r="GY152" s="25"/>
      <c r="GZ152" s="25"/>
      <c r="HA152" s="25"/>
      <c r="HB152" s="25"/>
      <c r="HC152" s="25"/>
      <c r="HD152" s="25"/>
      <c r="HE152" s="25"/>
      <c r="HF152" s="25"/>
      <c r="HG152" s="25"/>
      <c r="HH152" s="25"/>
      <c r="HI152" s="25"/>
      <c r="HJ152" s="25"/>
      <c r="HK152" s="25"/>
      <c r="HL152" s="25"/>
      <c r="HM152" s="25"/>
      <c r="HN152" s="25"/>
      <c r="HO152" s="25"/>
      <c r="HP152" s="25"/>
      <c r="HQ152" s="25"/>
      <c r="HR152" s="25"/>
      <c r="HS152" s="25"/>
      <c r="HT152" s="25"/>
      <c r="HU152" s="25"/>
      <c r="HV152" s="25"/>
      <c r="HW152" s="25"/>
      <c r="HX152" s="25"/>
      <c r="HY152" s="25"/>
      <c r="HZ152" s="25"/>
      <c r="IA152" s="25"/>
      <c r="IB152" s="25"/>
      <c r="IC152" s="25"/>
      <c r="ID152" s="25"/>
      <c r="IE152" s="25"/>
      <c r="IF152" s="25"/>
      <c r="IG152" s="25"/>
      <c r="IH152" s="25"/>
      <c r="II152" s="25"/>
      <c r="IJ152" s="25"/>
      <c r="IK152" s="25"/>
      <c r="IL152" s="25"/>
      <c r="IM152" s="25"/>
      <c r="IN152" s="25"/>
      <c r="IO152" s="25"/>
      <c r="IP152" s="25"/>
      <c r="IQ152" s="25"/>
      <c r="IR152" s="25"/>
      <c r="IS152" s="25"/>
      <c r="IT152" s="25"/>
      <c r="IU152" s="25"/>
      <c r="IV152" s="25"/>
    </row>
    <row r="153" spans="2:256" s="27" customFormat="1" x14ac:dyDescent="0.25">
      <c r="B153" s="25"/>
      <c r="C153" s="32"/>
      <c r="D153" s="33"/>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25"/>
      <c r="GF153" s="25"/>
      <c r="GG153" s="25"/>
      <c r="GH153" s="25"/>
      <c r="GI153" s="25"/>
      <c r="GJ153" s="25"/>
      <c r="GK153" s="25"/>
      <c r="GL153" s="25"/>
      <c r="GM153" s="25"/>
      <c r="GN153" s="25"/>
      <c r="GO153" s="25"/>
      <c r="GP153" s="25"/>
      <c r="GQ153" s="25"/>
      <c r="GR153" s="25"/>
      <c r="GS153" s="25"/>
      <c r="GT153" s="25"/>
      <c r="GU153" s="25"/>
      <c r="GV153" s="25"/>
      <c r="GW153" s="25"/>
      <c r="GX153" s="25"/>
      <c r="GY153" s="25"/>
      <c r="GZ153" s="25"/>
      <c r="HA153" s="25"/>
      <c r="HB153" s="25"/>
      <c r="HC153" s="25"/>
      <c r="HD153" s="25"/>
      <c r="HE153" s="25"/>
      <c r="HF153" s="25"/>
      <c r="HG153" s="25"/>
      <c r="HH153" s="25"/>
      <c r="HI153" s="25"/>
      <c r="HJ153" s="25"/>
      <c r="HK153" s="25"/>
      <c r="HL153" s="25"/>
      <c r="HM153" s="25"/>
      <c r="HN153" s="25"/>
      <c r="HO153" s="25"/>
      <c r="HP153" s="25"/>
      <c r="HQ153" s="25"/>
      <c r="HR153" s="25"/>
      <c r="HS153" s="25"/>
      <c r="HT153" s="25"/>
      <c r="HU153" s="25"/>
      <c r="HV153" s="25"/>
      <c r="HW153" s="25"/>
      <c r="HX153" s="25"/>
      <c r="HY153" s="25"/>
      <c r="HZ153" s="25"/>
      <c r="IA153" s="25"/>
      <c r="IB153" s="25"/>
      <c r="IC153" s="25"/>
      <c r="ID153" s="25"/>
      <c r="IE153" s="25"/>
      <c r="IF153" s="25"/>
      <c r="IG153" s="25"/>
      <c r="IH153" s="25"/>
      <c r="II153" s="25"/>
      <c r="IJ153" s="25"/>
      <c r="IK153" s="25"/>
      <c r="IL153" s="25"/>
      <c r="IM153" s="25"/>
      <c r="IN153" s="25"/>
      <c r="IO153" s="25"/>
      <c r="IP153" s="25"/>
      <c r="IQ153" s="25"/>
      <c r="IR153" s="25"/>
      <c r="IS153" s="25"/>
      <c r="IT153" s="25"/>
      <c r="IU153" s="25"/>
      <c r="IV153" s="25"/>
    </row>
    <row r="154" spans="2:256" s="27" customFormat="1" x14ac:dyDescent="0.25">
      <c r="B154" s="25"/>
      <c r="C154" s="32"/>
      <c r="D154" s="33"/>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c r="EM154" s="25"/>
      <c r="EN154" s="25"/>
      <c r="EO154" s="25"/>
      <c r="EP154" s="25"/>
      <c r="EQ154" s="25"/>
      <c r="ER154" s="25"/>
      <c r="ES154" s="25"/>
      <c r="ET154" s="25"/>
      <c r="EU154" s="25"/>
      <c r="EV154" s="25"/>
      <c r="EW154" s="25"/>
      <c r="EX154" s="25"/>
      <c r="EY154" s="25"/>
      <c r="EZ154" s="25"/>
      <c r="FA154" s="25"/>
      <c r="FB154" s="25"/>
      <c r="FC154" s="25"/>
      <c r="FD154" s="25"/>
      <c r="FE154" s="25"/>
      <c r="FF154" s="25"/>
      <c r="FG154" s="25"/>
      <c r="FH154" s="25"/>
      <c r="FI154" s="25"/>
      <c r="FJ154" s="25"/>
      <c r="FK154" s="25"/>
      <c r="FL154" s="25"/>
      <c r="FM154" s="25"/>
      <c r="FN154" s="25"/>
      <c r="FO154" s="25"/>
      <c r="FP154" s="25"/>
      <c r="FQ154" s="25"/>
      <c r="FR154" s="25"/>
      <c r="FS154" s="25"/>
      <c r="FT154" s="25"/>
      <c r="FU154" s="25"/>
      <c r="FV154" s="25"/>
      <c r="FW154" s="25"/>
      <c r="FX154" s="25"/>
      <c r="FY154" s="25"/>
      <c r="FZ154" s="25"/>
      <c r="GA154" s="25"/>
      <c r="GB154" s="25"/>
      <c r="GC154" s="25"/>
      <c r="GD154" s="25"/>
      <c r="GE154" s="25"/>
      <c r="GF154" s="25"/>
      <c r="GG154" s="25"/>
      <c r="GH154" s="25"/>
      <c r="GI154" s="25"/>
      <c r="GJ154" s="25"/>
      <c r="GK154" s="25"/>
      <c r="GL154" s="25"/>
      <c r="GM154" s="25"/>
      <c r="GN154" s="25"/>
      <c r="GO154" s="25"/>
      <c r="GP154" s="25"/>
      <c r="GQ154" s="25"/>
      <c r="GR154" s="25"/>
      <c r="GS154" s="25"/>
      <c r="GT154" s="25"/>
      <c r="GU154" s="25"/>
      <c r="GV154" s="25"/>
      <c r="GW154" s="25"/>
      <c r="GX154" s="25"/>
      <c r="GY154" s="25"/>
      <c r="GZ154" s="25"/>
      <c r="HA154" s="25"/>
      <c r="HB154" s="25"/>
      <c r="HC154" s="25"/>
      <c r="HD154" s="25"/>
      <c r="HE154" s="25"/>
      <c r="HF154" s="25"/>
      <c r="HG154" s="25"/>
      <c r="HH154" s="25"/>
      <c r="HI154" s="25"/>
      <c r="HJ154" s="25"/>
      <c r="HK154" s="25"/>
      <c r="HL154" s="25"/>
      <c r="HM154" s="25"/>
      <c r="HN154" s="25"/>
      <c r="HO154" s="25"/>
      <c r="HP154" s="25"/>
      <c r="HQ154" s="25"/>
      <c r="HR154" s="25"/>
      <c r="HS154" s="25"/>
      <c r="HT154" s="25"/>
      <c r="HU154" s="25"/>
      <c r="HV154" s="25"/>
      <c r="HW154" s="25"/>
      <c r="HX154" s="25"/>
      <c r="HY154" s="25"/>
      <c r="HZ154" s="25"/>
      <c r="IA154" s="25"/>
      <c r="IB154" s="25"/>
      <c r="IC154" s="25"/>
      <c r="ID154" s="25"/>
      <c r="IE154" s="25"/>
      <c r="IF154" s="25"/>
      <c r="IG154" s="25"/>
      <c r="IH154" s="25"/>
      <c r="II154" s="25"/>
      <c r="IJ154" s="25"/>
      <c r="IK154" s="25"/>
      <c r="IL154" s="25"/>
      <c r="IM154" s="25"/>
      <c r="IN154" s="25"/>
      <c r="IO154" s="25"/>
      <c r="IP154" s="25"/>
      <c r="IQ154" s="25"/>
      <c r="IR154" s="25"/>
      <c r="IS154" s="25"/>
      <c r="IT154" s="25"/>
      <c r="IU154" s="25"/>
      <c r="IV154" s="25"/>
    </row>
    <row r="155" spans="2:256" s="27" customFormat="1" x14ac:dyDescent="0.25">
      <c r="B155" s="25"/>
      <c r="C155" s="32"/>
      <c r="D155" s="33"/>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c r="EM155" s="25"/>
      <c r="EN155" s="25"/>
      <c r="EO155" s="25"/>
      <c r="EP155" s="25"/>
      <c r="EQ155" s="25"/>
      <c r="ER155" s="25"/>
      <c r="ES155" s="25"/>
      <c r="ET155" s="25"/>
      <c r="EU155" s="25"/>
      <c r="EV155" s="25"/>
      <c r="EW155" s="25"/>
      <c r="EX155" s="25"/>
      <c r="EY155" s="25"/>
      <c r="EZ155" s="25"/>
      <c r="FA155" s="25"/>
      <c r="FB155" s="25"/>
      <c r="FC155" s="25"/>
      <c r="FD155" s="25"/>
      <c r="FE155" s="25"/>
      <c r="FF155" s="25"/>
      <c r="FG155" s="25"/>
      <c r="FH155" s="25"/>
      <c r="FI155" s="25"/>
      <c r="FJ155" s="25"/>
      <c r="FK155" s="25"/>
      <c r="FL155" s="25"/>
      <c r="FM155" s="25"/>
      <c r="FN155" s="25"/>
      <c r="FO155" s="25"/>
      <c r="FP155" s="25"/>
      <c r="FQ155" s="25"/>
      <c r="FR155" s="25"/>
      <c r="FS155" s="25"/>
      <c r="FT155" s="25"/>
      <c r="FU155" s="25"/>
      <c r="FV155" s="25"/>
      <c r="FW155" s="25"/>
      <c r="FX155" s="25"/>
      <c r="FY155" s="25"/>
      <c r="FZ155" s="25"/>
      <c r="GA155" s="25"/>
      <c r="GB155" s="25"/>
      <c r="GC155" s="25"/>
      <c r="GD155" s="25"/>
      <c r="GE155" s="25"/>
      <c r="GF155" s="25"/>
      <c r="GG155" s="25"/>
      <c r="GH155" s="25"/>
      <c r="GI155" s="25"/>
      <c r="GJ155" s="25"/>
      <c r="GK155" s="25"/>
      <c r="GL155" s="25"/>
      <c r="GM155" s="25"/>
      <c r="GN155" s="25"/>
      <c r="GO155" s="25"/>
      <c r="GP155" s="25"/>
      <c r="GQ155" s="25"/>
      <c r="GR155" s="25"/>
      <c r="GS155" s="25"/>
      <c r="GT155" s="25"/>
      <c r="GU155" s="25"/>
      <c r="GV155" s="25"/>
      <c r="GW155" s="25"/>
      <c r="GX155" s="25"/>
      <c r="GY155" s="25"/>
      <c r="GZ155" s="25"/>
      <c r="HA155" s="25"/>
      <c r="HB155" s="25"/>
      <c r="HC155" s="25"/>
      <c r="HD155" s="25"/>
      <c r="HE155" s="25"/>
      <c r="HF155" s="25"/>
      <c r="HG155" s="25"/>
      <c r="HH155" s="25"/>
      <c r="HI155" s="25"/>
      <c r="HJ155" s="25"/>
      <c r="HK155" s="25"/>
      <c r="HL155" s="25"/>
      <c r="HM155" s="25"/>
      <c r="HN155" s="25"/>
      <c r="HO155" s="25"/>
      <c r="HP155" s="25"/>
      <c r="HQ155" s="25"/>
      <c r="HR155" s="25"/>
      <c r="HS155" s="25"/>
      <c r="HT155" s="25"/>
      <c r="HU155" s="25"/>
      <c r="HV155" s="25"/>
      <c r="HW155" s="25"/>
      <c r="HX155" s="25"/>
      <c r="HY155" s="25"/>
      <c r="HZ155" s="25"/>
      <c r="IA155" s="25"/>
      <c r="IB155" s="25"/>
      <c r="IC155" s="25"/>
      <c r="ID155" s="25"/>
      <c r="IE155" s="25"/>
      <c r="IF155" s="25"/>
      <c r="IG155" s="25"/>
      <c r="IH155" s="25"/>
      <c r="II155" s="25"/>
      <c r="IJ155" s="25"/>
      <c r="IK155" s="25"/>
      <c r="IL155" s="25"/>
      <c r="IM155" s="25"/>
      <c r="IN155" s="25"/>
      <c r="IO155" s="25"/>
      <c r="IP155" s="25"/>
      <c r="IQ155" s="25"/>
      <c r="IR155" s="25"/>
      <c r="IS155" s="25"/>
      <c r="IT155" s="25"/>
      <c r="IU155" s="25"/>
      <c r="IV155" s="25"/>
    </row>
    <row r="156" spans="2:256" s="27" customFormat="1" x14ac:dyDescent="0.25">
      <c r="B156" s="25"/>
      <c r="C156" s="32"/>
      <c r="D156" s="33"/>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5"/>
      <c r="FJ156" s="25"/>
      <c r="FK156" s="25"/>
      <c r="FL156" s="25"/>
      <c r="FM156" s="25"/>
      <c r="FN156" s="25"/>
      <c r="FO156" s="25"/>
      <c r="FP156" s="25"/>
      <c r="FQ156" s="25"/>
      <c r="FR156" s="25"/>
      <c r="FS156" s="25"/>
      <c r="FT156" s="25"/>
      <c r="FU156" s="25"/>
      <c r="FV156" s="25"/>
      <c r="FW156" s="25"/>
      <c r="FX156" s="25"/>
      <c r="FY156" s="25"/>
      <c r="FZ156" s="25"/>
      <c r="GA156" s="25"/>
      <c r="GB156" s="25"/>
      <c r="GC156" s="25"/>
      <c r="GD156" s="25"/>
      <c r="GE156" s="25"/>
      <c r="GF156" s="25"/>
      <c r="GG156" s="25"/>
      <c r="GH156" s="25"/>
      <c r="GI156" s="25"/>
      <c r="GJ156" s="25"/>
      <c r="GK156" s="25"/>
      <c r="GL156" s="25"/>
      <c r="GM156" s="25"/>
      <c r="GN156" s="25"/>
      <c r="GO156" s="25"/>
      <c r="GP156" s="25"/>
      <c r="GQ156" s="25"/>
      <c r="GR156" s="25"/>
      <c r="GS156" s="25"/>
      <c r="GT156" s="25"/>
      <c r="GU156" s="25"/>
      <c r="GV156" s="25"/>
      <c r="GW156" s="25"/>
      <c r="GX156" s="25"/>
      <c r="GY156" s="25"/>
      <c r="GZ156" s="25"/>
      <c r="HA156" s="25"/>
      <c r="HB156" s="25"/>
      <c r="HC156" s="25"/>
      <c r="HD156" s="25"/>
      <c r="HE156" s="25"/>
      <c r="HF156" s="25"/>
      <c r="HG156" s="25"/>
      <c r="HH156" s="25"/>
      <c r="HI156" s="25"/>
      <c r="HJ156" s="25"/>
      <c r="HK156" s="25"/>
      <c r="HL156" s="25"/>
      <c r="HM156" s="25"/>
      <c r="HN156" s="25"/>
      <c r="HO156" s="25"/>
      <c r="HP156" s="25"/>
      <c r="HQ156" s="25"/>
      <c r="HR156" s="25"/>
      <c r="HS156" s="25"/>
      <c r="HT156" s="25"/>
      <c r="HU156" s="25"/>
      <c r="HV156" s="25"/>
      <c r="HW156" s="25"/>
      <c r="HX156" s="25"/>
      <c r="HY156" s="25"/>
      <c r="HZ156" s="25"/>
      <c r="IA156" s="25"/>
      <c r="IB156" s="25"/>
      <c r="IC156" s="25"/>
      <c r="ID156" s="25"/>
      <c r="IE156" s="25"/>
      <c r="IF156" s="25"/>
      <c r="IG156" s="25"/>
      <c r="IH156" s="25"/>
      <c r="II156" s="25"/>
      <c r="IJ156" s="25"/>
      <c r="IK156" s="25"/>
      <c r="IL156" s="25"/>
      <c r="IM156" s="25"/>
      <c r="IN156" s="25"/>
      <c r="IO156" s="25"/>
      <c r="IP156" s="25"/>
      <c r="IQ156" s="25"/>
      <c r="IR156" s="25"/>
      <c r="IS156" s="25"/>
      <c r="IT156" s="25"/>
      <c r="IU156" s="25"/>
      <c r="IV156" s="25"/>
    </row>
    <row r="157" spans="2:256" s="27" customFormat="1" x14ac:dyDescent="0.25">
      <c r="B157" s="25"/>
      <c r="C157" s="32"/>
      <c r="D157" s="33"/>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c r="GW157" s="25"/>
      <c r="GX157" s="25"/>
      <c r="GY157" s="25"/>
      <c r="GZ157" s="25"/>
      <c r="HA157" s="25"/>
      <c r="HB157" s="25"/>
      <c r="HC157" s="25"/>
      <c r="HD157" s="25"/>
      <c r="HE157" s="25"/>
      <c r="HF157" s="25"/>
      <c r="HG157" s="25"/>
      <c r="HH157" s="25"/>
      <c r="HI157" s="25"/>
      <c r="HJ157" s="25"/>
      <c r="HK157" s="25"/>
      <c r="HL157" s="25"/>
      <c r="HM157" s="25"/>
      <c r="HN157" s="25"/>
      <c r="HO157" s="25"/>
      <c r="HP157" s="25"/>
      <c r="HQ157" s="25"/>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row>
    <row r="158" spans="2:256" s="27" customFormat="1" x14ac:dyDescent="0.25">
      <c r="B158" s="25"/>
      <c r="C158" s="32"/>
      <c r="D158" s="33"/>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c r="GW158" s="25"/>
      <c r="GX158" s="25"/>
      <c r="GY158" s="25"/>
      <c r="GZ158" s="25"/>
      <c r="HA158" s="25"/>
      <c r="HB158" s="25"/>
      <c r="HC158" s="25"/>
      <c r="HD158" s="25"/>
      <c r="HE158" s="25"/>
      <c r="HF158" s="25"/>
      <c r="HG158" s="25"/>
      <c r="HH158" s="25"/>
      <c r="HI158" s="25"/>
      <c r="HJ158" s="25"/>
      <c r="HK158" s="25"/>
      <c r="HL158" s="25"/>
      <c r="HM158" s="25"/>
      <c r="HN158" s="25"/>
      <c r="HO158" s="25"/>
      <c r="HP158" s="25"/>
      <c r="HQ158" s="25"/>
      <c r="HR158" s="25"/>
      <c r="HS158" s="25"/>
      <c r="HT158" s="25"/>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c r="IT158" s="25"/>
      <c r="IU158" s="25"/>
      <c r="IV158" s="25"/>
    </row>
    <row r="159" spans="2:256" s="27" customFormat="1" x14ac:dyDescent="0.25">
      <c r="B159" s="25"/>
      <c r="C159" s="32"/>
      <c r="D159" s="33"/>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c r="GW159" s="25"/>
      <c r="GX159" s="25"/>
      <c r="GY159" s="25"/>
      <c r="GZ159" s="25"/>
      <c r="HA159" s="25"/>
      <c r="HB159" s="25"/>
      <c r="HC159" s="25"/>
      <c r="HD159" s="25"/>
      <c r="HE159" s="25"/>
      <c r="HF159" s="25"/>
      <c r="HG159" s="25"/>
      <c r="HH159" s="25"/>
      <c r="HI159" s="25"/>
      <c r="HJ159" s="25"/>
      <c r="HK159" s="25"/>
      <c r="HL159" s="25"/>
      <c r="HM159" s="25"/>
      <c r="HN159" s="25"/>
      <c r="HO159" s="25"/>
      <c r="HP159" s="25"/>
      <c r="HQ159" s="25"/>
      <c r="HR159" s="25"/>
      <c r="HS159" s="25"/>
      <c r="HT159" s="25"/>
      <c r="HU159" s="25"/>
      <c r="HV159" s="25"/>
      <c r="HW159" s="25"/>
      <c r="HX159" s="25"/>
      <c r="HY159" s="25"/>
      <c r="HZ159" s="25"/>
      <c r="IA159" s="25"/>
      <c r="IB159" s="25"/>
      <c r="IC159" s="25"/>
      <c r="ID159" s="25"/>
      <c r="IE159" s="25"/>
      <c r="IF159" s="25"/>
      <c r="IG159" s="25"/>
      <c r="IH159" s="25"/>
      <c r="II159" s="25"/>
      <c r="IJ159" s="25"/>
      <c r="IK159" s="25"/>
      <c r="IL159" s="25"/>
      <c r="IM159" s="25"/>
      <c r="IN159" s="25"/>
      <c r="IO159" s="25"/>
      <c r="IP159" s="25"/>
      <c r="IQ159" s="25"/>
      <c r="IR159" s="25"/>
      <c r="IS159" s="25"/>
      <c r="IT159" s="25"/>
      <c r="IU159" s="25"/>
      <c r="IV159" s="25"/>
    </row>
    <row r="160" spans="2:256" s="27" customFormat="1" x14ac:dyDescent="0.25">
      <c r="B160" s="25"/>
      <c r="C160" s="32"/>
      <c r="D160" s="33"/>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c r="EM160" s="25"/>
      <c r="EN160" s="25"/>
      <c r="EO160" s="25"/>
      <c r="EP160" s="25"/>
      <c r="EQ160" s="25"/>
      <c r="ER160" s="25"/>
      <c r="ES160" s="25"/>
      <c r="ET160" s="25"/>
      <c r="EU160" s="25"/>
      <c r="EV160" s="25"/>
      <c r="EW160" s="25"/>
      <c r="EX160" s="25"/>
      <c r="EY160" s="25"/>
      <c r="EZ160" s="25"/>
      <c r="FA160" s="25"/>
      <c r="FB160" s="25"/>
      <c r="FC160" s="25"/>
      <c r="FD160" s="25"/>
      <c r="FE160" s="25"/>
      <c r="FF160" s="25"/>
      <c r="FG160" s="25"/>
      <c r="FH160" s="25"/>
      <c r="FI160" s="25"/>
      <c r="FJ160" s="25"/>
      <c r="FK160" s="25"/>
      <c r="FL160" s="25"/>
      <c r="FM160" s="25"/>
      <c r="FN160" s="25"/>
      <c r="FO160" s="25"/>
      <c r="FP160" s="25"/>
      <c r="FQ160" s="25"/>
      <c r="FR160" s="25"/>
      <c r="FS160" s="25"/>
      <c r="FT160" s="25"/>
      <c r="FU160" s="25"/>
      <c r="FV160" s="25"/>
      <c r="FW160" s="25"/>
      <c r="FX160" s="25"/>
      <c r="FY160" s="25"/>
      <c r="FZ160" s="25"/>
      <c r="GA160" s="25"/>
      <c r="GB160" s="25"/>
      <c r="GC160" s="25"/>
      <c r="GD160" s="25"/>
      <c r="GE160" s="25"/>
      <c r="GF160" s="25"/>
      <c r="GG160" s="25"/>
      <c r="GH160" s="25"/>
      <c r="GI160" s="25"/>
      <c r="GJ160" s="25"/>
      <c r="GK160" s="25"/>
      <c r="GL160" s="25"/>
      <c r="GM160" s="25"/>
      <c r="GN160" s="25"/>
      <c r="GO160" s="25"/>
      <c r="GP160" s="25"/>
      <c r="GQ160" s="25"/>
      <c r="GR160" s="25"/>
      <c r="GS160" s="25"/>
      <c r="GT160" s="25"/>
      <c r="GU160" s="25"/>
      <c r="GV160" s="25"/>
      <c r="GW160" s="25"/>
      <c r="GX160" s="25"/>
      <c r="GY160" s="25"/>
      <c r="GZ160" s="25"/>
      <c r="HA160" s="25"/>
      <c r="HB160" s="25"/>
      <c r="HC160" s="25"/>
      <c r="HD160" s="25"/>
      <c r="HE160" s="25"/>
      <c r="HF160" s="25"/>
      <c r="HG160" s="25"/>
      <c r="HH160" s="25"/>
      <c r="HI160" s="25"/>
      <c r="HJ160" s="25"/>
      <c r="HK160" s="25"/>
      <c r="HL160" s="25"/>
      <c r="HM160" s="25"/>
      <c r="HN160" s="25"/>
      <c r="HO160" s="25"/>
      <c r="HP160" s="25"/>
      <c r="HQ160" s="25"/>
      <c r="HR160" s="25"/>
      <c r="HS160" s="25"/>
      <c r="HT160" s="25"/>
      <c r="HU160" s="25"/>
      <c r="HV160" s="25"/>
      <c r="HW160" s="25"/>
      <c r="HX160" s="25"/>
      <c r="HY160" s="25"/>
      <c r="HZ160" s="25"/>
      <c r="IA160" s="25"/>
      <c r="IB160" s="25"/>
      <c r="IC160" s="25"/>
      <c r="ID160" s="25"/>
      <c r="IE160" s="25"/>
      <c r="IF160" s="25"/>
      <c r="IG160" s="25"/>
      <c r="IH160" s="25"/>
      <c r="II160" s="25"/>
      <c r="IJ160" s="25"/>
      <c r="IK160" s="25"/>
      <c r="IL160" s="25"/>
      <c r="IM160" s="25"/>
      <c r="IN160" s="25"/>
      <c r="IO160" s="25"/>
      <c r="IP160" s="25"/>
      <c r="IQ160" s="25"/>
      <c r="IR160" s="25"/>
      <c r="IS160" s="25"/>
      <c r="IT160" s="25"/>
      <c r="IU160" s="25"/>
      <c r="IV160" s="25"/>
    </row>
    <row r="161" spans="2:256" s="27" customFormat="1" x14ac:dyDescent="0.25">
      <c r="B161" s="25"/>
      <c r="C161" s="32"/>
      <c r="D161" s="33"/>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c r="EM161" s="25"/>
      <c r="EN161" s="25"/>
      <c r="EO161" s="25"/>
      <c r="EP161" s="25"/>
      <c r="EQ161" s="25"/>
      <c r="ER161" s="25"/>
      <c r="ES161" s="25"/>
      <c r="ET161" s="25"/>
      <c r="EU161" s="25"/>
      <c r="EV161" s="25"/>
      <c r="EW161" s="25"/>
      <c r="EX161" s="25"/>
      <c r="EY161" s="25"/>
      <c r="EZ161" s="25"/>
      <c r="FA161" s="25"/>
      <c r="FB161" s="25"/>
      <c r="FC161" s="25"/>
      <c r="FD161" s="25"/>
      <c r="FE161" s="25"/>
      <c r="FF161" s="25"/>
      <c r="FG161" s="25"/>
      <c r="FH161" s="25"/>
      <c r="FI161" s="25"/>
      <c r="FJ161" s="25"/>
      <c r="FK161" s="25"/>
      <c r="FL161" s="25"/>
      <c r="FM161" s="25"/>
      <c r="FN161" s="25"/>
      <c r="FO161" s="25"/>
      <c r="FP161" s="25"/>
      <c r="FQ161" s="25"/>
      <c r="FR161" s="25"/>
      <c r="FS161" s="25"/>
      <c r="FT161" s="25"/>
      <c r="FU161" s="25"/>
      <c r="FV161" s="25"/>
      <c r="FW161" s="25"/>
      <c r="FX161" s="25"/>
      <c r="FY161" s="25"/>
      <c r="FZ161" s="25"/>
      <c r="GA161" s="25"/>
      <c r="GB161" s="25"/>
      <c r="GC161" s="25"/>
      <c r="GD161" s="25"/>
      <c r="GE161" s="25"/>
      <c r="GF161" s="25"/>
      <c r="GG161" s="25"/>
      <c r="GH161" s="25"/>
      <c r="GI161" s="25"/>
      <c r="GJ161" s="25"/>
      <c r="GK161" s="25"/>
      <c r="GL161" s="25"/>
      <c r="GM161" s="25"/>
      <c r="GN161" s="25"/>
      <c r="GO161" s="25"/>
      <c r="GP161" s="25"/>
      <c r="GQ161" s="25"/>
      <c r="GR161" s="25"/>
      <c r="GS161" s="25"/>
      <c r="GT161" s="25"/>
      <c r="GU161" s="25"/>
      <c r="GV161" s="25"/>
      <c r="GW161" s="25"/>
      <c r="GX161" s="25"/>
      <c r="GY161" s="25"/>
      <c r="GZ161" s="25"/>
      <c r="HA161" s="25"/>
      <c r="HB161" s="25"/>
      <c r="HC161" s="25"/>
      <c r="HD161" s="25"/>
      <c r="HE161" s="25"/>
      <c r="HF161" s="25"/>
      <c r="HG161" s="25"/>
      <c r="HH161" s="25"/>
      <c r="HI161" s="25"/>
      <c r="HJ161" s="25"/>
      <c r="HK161" s="25"/>
      <c r="HL161" s="25"/>
      <c r="HM161" s="25"/>
      <c r="HN161" s="25"/>
      <c r="HO161" s="25"/>
      <c r="HP161" s="25"/>
      <c r="HQ161" s="25"/>
      <c r="HR161" s="25"/>
      <c r="HS161" s="25"/>
      <c r="HT161" s="25"/>
      <c r="HU161" s="25"/>
      <c r="HV161" s="25"/>
      <c r="HW161" s="25"/>
      <c r="HX161" s="25"/>
      <c r="HY161" s="25"/>
      <c r="HZ161" s="25"/>
      <c r="IA161" s="25"/>
      <c r="IB161" s="25"/>
      <c r="IC161" s="25"/>
      <c r="ID161" s="25"/>
      <c r="IE161" s="25"/>
      <c r="IF161" s="25"/>
      <c r="IG161" s="25"/>
      <c r="IH161" s="25"/>
      <c r="II161" s="25"/>
      <c r="IJ161" s="25"/>
      <c r="IK161" s="25"/>
      <c r="IL161" s="25"/>
      <c r="IM161" s="25"/>
      <c r="IN161" s="25"/>
      <c r="IO161" s="25"/>
      <c r="IP161" s="25"/>
      <c r="IQ161" s="25"/>
      <c r="IR161" s="25"/>
      <c r="IS161" s="25"/>
      <c r="IT161" s="25"/>
      <c r="IU161" s="25"/>
      <c r="IV161" s="25"/>
    </row>
    <row r="162" spans="2:256" s="27" customFormat="1" x14ac:dyDescent="0.25">
      <c r="B162" s="25"/>
      <c r="C162" s="32"/>
      <c r="D162" s="33"/>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c r="EM162" s="25"/>
      <c r="EN162" s="25"/>
      <c r="EO162" s="25"/>
      <c r="EP162" s="25"/>
      <c r="EQ162" s="25"/>
      <c r="ER162" s="25"/>
      <c r="ES162" s="25"/>
      <c r="ET162" s="25"/>
      <c r="EU162" s="25"/>
      <c r="EV162" s="25"/>
      <c r="EW162" s="25"/>
      <c r="EX162" s="25"/>
      <c r="EY162" s="25"/>
      <c r="EZ162" s="25"/>
      <c r="FA162" s="25"/>
      <c r="FB162" s="25"/>
      <c r="FC162" s="25"/>
      <c r="FD162" s="25"/>
      <c r="FE162" s="25"/>
      <c r="FF162" s="25"/>
      <c r="FG162" s="25"/>
      <c r="FH162" s="25"/>
      <c r="FI162" s="25"/>
      <c r="FJ162" s="25"/>
      <c r="FK162" s="25"/>
      <c r="FL162" s="25"/>
      <c r="FM162" s="25"/>
      <c r="FN162" s="25"/>
      <c r="FO162" s="25"/>
      <c r="FP162" s="25"/>
      <c r="FQ162" s="25"/>
      <c r="FR162" s="25"/>
      <c r="FS162" s="25"/>
      <c r="FT162" s="25"/>
      <c r="FU162" s="25"/>
      <c r="FV162" s="25"/>
      <c r="FW162" s="25"/>
      <c r="FX162" s="25"/>
      <c r="FY162" s="25"/>
      <c r="FZ162" s="25"/>
      <c r="GA162" s="25"/>
      <c r="GB162" s="25"/>
      <c r="GC162" s="25"/>
      <c r="GD162" s="25"/>
      <c r="GE162" s="25"/>
      <c r="GF162" s="25"/>
      <c r="GG162" s="25"/>
      <c r="GH162" s="25"/>
      <c r="GI162" s="25"/>
      <c r="GJ162" s="25"/>
      <c r="GK162" s="25"/>
      <c r="GL162" s="25"/>
      <c r="GM162" s="25"/>
      <c r="GN162" s="25"/>
      <c r="GO162" s="25"/>
      <c r="GP162" s="25"/>
      <c r="GQ162" s="25"/>
      <c r="GR162" s="25"/>
      <c r="GS162" s="25"/>
      <c r="GT162" s="25"/>
      <c r="GU162" s="25"/>
      <c r="GV162" s="25"/>
      <c r="GW162" s="25"/>
      <c r="GX162" s="25"/>
      <c r="GY162" s="25"/>
      <c r="GZ162" s="25"/>
      <c r="HA162" s="25"/>
      <c r="HB162" s="25"/>
      <c r="HC162" s="25"/>
      <c r="HD162" s="25"/>
      <c r="HE162" s="25"/>
      <c r="HF162" s="25"/>
      <c r="HG162" s="25"/>
      <c r="HH162" s="25"/>
      <c r="HI162" s="25"/>
      <c r="HJ162" s="25"/>
      <c r="HK162" s="25"/>
      <c r="HL162" s="25"/>
      <c r="HM162" s="25"/>
      <c r="HN162" s="25"/>
      <c r="HO162" s="25"/>
      <c r="HP162" s="25"/>
      <c r="HQ162" s="25"/>
      <c r="HR162" s="25"/>
      <c r="HS162" s="25"/>
      <c r="HT162" s="25"/>
      <c r="HU162" s="25"/>
      <c r="HV162" s="25"/>
      <c r="HW162" s="25"/>
      <c r="HX162" s="25"/>
      <c r="HY162" s="25"/>
      <c r="HZ162" s="25"/>
      <c r="IA162" s="25"/>
      <c r="IB162" s="25"/>
      <c r="IC162" s="25"/>
      <c r="ID162" s="25"/>
      <c r="IE162" s="25"/>
      <c r="IF162" s="25"/>
      <c r="IG162" s="25"/>
      <c r="IH162" s="25"/>
      <c r="II162" s="25"/>
      <c r="IJ162" s="25"/>
      <c r="IK162" s="25"/>
      <c r="IL162" s="25"/>
      <c r="IM162" s="25"/>
      <c r="IN162" s="25"/>
      <c r="IO162" s="25"/>
      <c r="IP162" s="25"/>
      <c r="IQ162" s="25"/>
      <c r="IR162" s="25"/>
      <c r="IS162" s="25"/>
      <c r="IT162" s="25"/>
      <c r="IU162" s="25"/>
      <c r="IV162" s="25"/>
    </row>
    <row r="163" spans="2:256" s="27" customFormat="1" x14ac:dyDescent="0.25">
      <c r="B163" s="25"/>
      <c r="C163" s="32"/>
      <c r="D163" s="33"/>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c r="EM163" s="25"/>
      <c r="EN163" s="25"/>
      <c r="EO163" s="25"/>
      <c r="EP163" s="25"/>
      <c r="EQ163" s="25"/>
      <c r="ER163" s="25"/>
      <c r="ES163" s="25"/>
      <c r="ET163" s="25"/>
      <c r="EU163" s="25"/>
      <c r="EV163" s="25"/>
      <c r="EW163" s="25"/>
      <c r="EX163" s="25"/>
      <c r="EY163" s="25"/>
      <c r="EZ163" s="25"/>
      <c r="FA163" s="25"/>
      <c r="FB163" s="25"/>
      <c r="FC163" s="25"/>
      <c r="FD163" s="25"/>
      <c r="FE163" s="25"/>
      <c r="FF163" s="25"/>
      <c r="FG163" s="25"/>
      <c r="FH163" s="25"/>
      <c r="FI163" s="25"/>
      <c r="FJ163" s="25"/>
      <c r="FK163" s="25"/>
      <c r="FL163" s="25"/>
      <c r="FM163" s="25"/>
      <c r="FN163" s="25"/>
      <c r="FO163" s="25"/>
      <c r="FP163" s="25"/>
      <c r="FQ163" s="25"/>
      <c r="FR163" s="25"/>
      <c r="FS163" s="25"/>
      <c r="FT163" s="25"/>
      <c r="FU163" s="25"/>
      <c r="FV163" s="25"/>
      <c r="FW163" s="25"/>
      <c r="FX163" s="25"/>
      <c r="FY163" s="25"/>
      <c r="FZ163" s="25"/>
      <c r="GA163" s="25"/>
      <c r="GB163" s="25"/>
      <c r="GC163" s="25"/>
      <c r="GD163" s="25"/>
      <c r="GE163" s="25"/>
      <c r="GF163" s="25"/>
      <c r="GG163" s="25"/>
      <c r="GH163" s="25"/>
      <c r="GI163" s="25"/>
      <c r="GJ163" s="25"/>
      <c r="GK163" s="25"/>
      <c r="GL163" s="25"/>
      <c r="GM163" s="25"/>
      <c r="GN163" s="25"/>
      <c r="GO163" s="25"/>
      <c r="GP163" s="25"/>
      <c r="GQ163" s="25"/>
      <c r="GR163" s="25"/>
      <c r="GS163" s="25"/>
      <c r="GT163" s="25"/>
      <c r="GU163" s="25"/>
      <c r="GV163" s="25"/>
      <c r="GW163" s="25"/>
      <c r="GX163" s="25"/>
      <c r="GY163" s="25"/>
      <c r="GZ163" s="25"/>
      <c r="HA163" s="25"/>
      <c r="HB163" s="25"/>
      <c r="HC163" s="25"/>
      <c r="HD163" s="25"/>
      <c r="HE163" s="25"/>
      <c r="HF163" s="25"/>
      <c r="HG163" s="25"/>
      <c r="HH163" s="25"/>
      <c r="HI163" s="25"/>
      <c r="HJ163" s="25"/>
      <c r="HK163" s="25"/>
      <c r="HL163" s="25"/>
      <c r="HM163" s="25"/>
      <c r="HN163" s="25"/>
      <c r="HO163" s="25"/>
      <c r="HP163" s="25"/>
      <c r="HQ163" s="25"/>
      <c r="HR163" s="25"/>
      <c r="HS163" s="25"/>
      <c r="HT163" s="25"/>
      <c r="HU163" s="25"/>
      <c r="HV163" s="25"/>
      <c r="HW163" s="25"/>
      <c r="HX163" s="25"/>
      <c r="HY163" s="25"/>
      <c r="HZ163" s="25"/>
      <c r="IA163" s="25"/>
      <c r="IB163" s="25"/>
      <c r="IC163" s="25"/>
      <c r="ID163" s="25"/>
      <c r="IE163" s="25"/>
      <c r="IF163" s="25"/>
      <c r="IG163" s="25"/>
      <c r="IH163" s="25"/>
      <c r="II163" s="25"/>
      <c r="IJ163" s="25"/>
      <c r="IK163" s="25"/>
      <c r="IL163" s="25"/>
      <c r="IM163" s="25"/>
      <c r="IN163" s="25"/>
      <c r="IO163" s="25"/>
      <c r="IP163" s="25"/>
      <c r="IQ163" s="25"/>
      <c r="IR163" s="25"/>
      <c r="IS163" s="25"/>
      <c r="IT163" s="25"/>
      <c r="IU163" s="25"/>
      <c r="IV163" s="25"/>
    </row>
    <row r="164" spans="2:256" s="27" customFormat="1" x14ac:dyDescent="0.25">
      <c r="B164" s="25"/>
      <c r="C164" s="32"/>
      <c r="D164" s="33"/>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c r="DS164" s="25"/>
      <c r="DT164" s="25"/>
      <c r="DU164" s="25"/>
      <c r="DV164" s="25"/>
      <c r="DW164" s="25"/>
      <c r="DX164" s="25"/>
      <c r="DY164" s="25"/>
      <c r="DZ164" s="25"/>
      <c r="EA164" s="25"/>
      <c r="EB164" s="25"/>
      <c r="EC164" s="25"/>
      <c r="ED164" s="25"/>
      <c r="EE164" s="25"/>
      <c r="EF164" s="25"/>
      <c r="EG164" s="25"/>
      <c r="EH164" s="25"/>
      <c r="EI164" s="25"/>
      <c r="EJ164" s="25"/>
      <c r="EK164" s="25"/>
      <c r="EL164" s="25"/>
      <c r="EM164" s="25"/>
      <c r="EN164" s="25"/>
      <c r="EO164" s="25"/>
      <c r="EP164" s="25"/>
      <c r="EQ164" s="25"/>
      <c r="ER164" s="25"/>
      <c r="ES164" s="25"/>
      <c r="ET164" s="25"/>
      <c r="EU164" s="25"/>
      <c r="EV164" s="25"/>
      <c r="EW164" s="25"/>
      <c r="EX164" s="25"/>
      <c r="EY164" s="25"/>
      <c r="EZ164" s="25"/>
      <c r="FA164" s="25"/>
      <c r="FB164" s="25"/>
      <c r="FC164" s="25"/>
      <c r="FD164" s="25"/>
      <c r="FE164" s="25"/>
      <c r="FF164" s="25"/>
      <c r="FG164" s="25"/>
      <c r="FH164" s="25"/>
      <c r="FI164" s="25"/>
      <c r="FJ164" s="25"/>
      <c r="FK164" s="25"/>
      <c r="FL164" s="25"/>
      <c r="FM164" s="25"/>
      <c r="FN164" s="25"/>
      <c r="FO164" s="25"/>
      <c r="FP164" s="25"/>
      <c r="FQ164" s="25"/>
      <c r="FR164" s="25"/>
      <c r="FS164" s="25"/>
      <c r="FT164" s="25"/>
      <c r="FU164" s="25"/>
      <c r="FV164" s="25"/>
      <c r="FW164" s="25"/>
      <c r="FX164" s="25"/>
      <c r="FY164" s="25"/>
      <c r="FZ164" s="25"/>
      <c r="GA164" s="25"/>
      <c r="GB164" s="25"/>
      <c r="GC164" s="25"/>
      <c r="GD164" s="25"/>
      <c r="GE164" s="25"/>
      <c r="GF164" s="25"/>
      <c r="GG164" s="25"/>
      <c r="GH164" s="25"/>
      <c r="GI164" s="25"/>
      <c r="GJ164" s="25"/>
      <c r="GK164" s="25"/>
      <c r="GL164" s="25"/>
      <c r="GM164" s="25"/>
      <c r="GN164" s="25"/>
      <c r="GO164" s="25"/>
      <c r="GP164" s="25"/>
      <c r="GQ164" s="25"/>
      <c r="GR164" s="25"/>
      <c r="GS164" s="25"/>
      <c r="GT164" s="25"/>
      <c r="GU164" s="25"/>
      <c r="GV164" s="25"/>
      <c r="GW164" s="25"/>
      <c r="GX164" s="25"/>
      <c r="GY164" s="25"/>
      <c r="GZ164" s="25"/>
      <c r="HA164" s="25"/>
      <c r="HB164" s="25"/>
      <c r="HC164" s="25"/>
      <c r="HD164" s="25"/>
      <c r="HE164" s="25"/>
      <c r="HF164" s="25"/>
      <c r="HG164" s="25"/>
      <c r="HH164" s="25"/>
      <c r="HI164" s="25"/>
      <c r="HJ164" s="25"/>
      <c r="HK164" s="25"/>
      <c r="HL164" s="25"/>
      <c r="HM164" s="25"/>
      <c r="HN164" s="25"/>
      <c r="HO164" s="25"/>
      <c r="HP164" s="25"/>
      <c r="HQ164" s="25"/>
      <c r="HR164" s="25"/>
      <c r="HS164" s="25"/>
      <c r="HT164" s="25"/>
      <c r="HU164" s="25"/>
      <c r="HV164" s="25"/>
      <c r="HW164" s="25"/>
      <c r="HX164" s="25"/>
      <c r="HY164" s="25"/>
      <c r="HZ164" s="25"/>
      <c r="IA164" s="25"/>
      <c r="IB164" s="25"/>
      <c r="IC164" s="25"/>
      <c r="ID164" s="25"/>
      <c r="IE164" s="25"/>
      <c r="IF164" s="25"/>
      <c r="IG164" s="25"/>
      <c r="IH164" s="25"/>
      <c r="II164" s="25"/>
      <c r="IJ164" s="25"/>
      <c r="IK164" s="25"/>
      <c r="IL164" s="25"/>
      <c r="IM164" s="25"/>
      <c r="IN164" s="25"/>
      <c r="IO164" s="25"/>
      <c r="IP164" s="25"/>
      <c r="IQ164" s="25"/>
      <c r="IR164" s="25"/>
      <c r="IS164" s="25"/>
      <c r="IT164" s="25"/>
      <c r="IU164" s="25"/>
      <c r="IV164" s="25"/>
    </row>
    <row r="165" spans="2:256" s="27" customFormat="1" x14ac:dyDescent="0.25">
      <c r="B165" s="25"/>
      <c r="C165" s="32"/>
      <c r="D165" s="33"/>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5"/>
      <c r="EB165" s="25"/>
      <c r="EC165" s="25"/>
      <c r="ED165" s="25"/>
      <c r="EE165" s="25"/>
      <c r="EF165" s="25"/>
      <c r="EG165" s="25"/>
      <c r="EH165" s="25"/>
      <c r="EI165" s="25"/>
      <c r="EJ165" s="25"/>
      <c r="EK165" s="25"/>
      <c r="EL165" s="25"/>
      <c r="EM165" s="25"/>
      <c r="EN165" s="25"/>
      <c r="EO165" s="25"/>
      <c r="EP165" s="25"/>
      <c r="EQ165" s="25"/>
      <c r="ER165" s="25"/>
      <c r="ES165" s="25"/>
      <c r="ET165" s="25"/>
      <c r="EU165" s="25"/>
      <c r="EV165" s="25"/>
      <c r="EW165" s="25"/>
      <c r="EX165" s="25"/>
      <c r="EY165" s="25"/>
      <c r="EZ165" s="25"/>
      <c r="FA165" s="25"/>
      <c r="FB165" s="25"/>
      <c r="FC165" s="25"/>
      <c r="FD165" s="25"/>
      <c r="FE165" s="25"/>
      <c r="FF165" s="25"/>
      <c r="FG165" s="25"/>
      <c r="FH165" s="25"/>
      <c r="FI165" s="25"/>
      <c r="FJ165" s="25"/>
      <c r="FK165" s="25"/>
      <c r="FL165" s="25"/>
      <c r="FM165" s="25"/>
      <c r="FN165" s="25"/>
      <c r="FO165" s="25"/>
      <c r="FP165" s="25"/>
      <c r="FQ165" s="25"/>
      <c r="FR165" s="25"/>
      <c r="FS165" s="25"/>
      <c r="FT165" s="25"/>
      <c r="FU165" s="25"/>
      <c r="FV165" s="25"/>
      <c r="FW165" s="25"/>
      <c r="FX165" s="25"/>
      <c r="FY165" s="25"/>
      <c r="FZ165" s="25"/>
      <c r="GA165" s="25"/>
      <c r="GB165" s="25"/>
      <c r="GC165" s="25"/>
      <c r="GD165" s="25"/>
      <c r="GE165" s="25"/>
      <c r="GF165" s="25"/>
      <c r="GG165" s="25"/>
      <c r="GH165" s="25"/>
      <c r="GI165" s="25"/>
      <c r="GJ165" s="25"/>
      <c r="GK165" s="25"/>
      <c r="GL165" s="25"/>
      <c r="GM165" s="25"/>
      <c r="GN165" s="25"/>
      <c r="GO165" s="25"/>
      <c r="GP165" s="25"/>
      <c r="GQ165" s="25"/>
      <c r="GR165" s="25"/>
      <c r="GS165" s="25"/>
      <c r="GT165" s="25"/>
      <c r="GU165" s="25"/>
      <c r="GV165" s="25"/>
      <c r="GW165" s="25"/>
      <c r="GX165" s="25"/>
      <c r="GY165" s="25"/>
      <c r="GZ165" s="25"/>
      <c r="HA165" s="25"/>
      <c r="HB165" s="25"/>
      <c r="HC165" s="25"/>
      <c r="HD165" s="25"/>
      <c r="HE165" s="25"/>
      <c r="HF165" s="25"/>
      <c r="HG165" s="25"/>
      <c r="HH165" s="25"/>
      <c r="HI165" s="25"/>
      <c r="HJ165" s="25"/>
      <c r="HK165" s="25"/>
      <c r="HL165" s="25"/>
      <c r="HM165" s="25"/>
      <c r="HN165" s="25"/>
      <c r="HO165" s="25"/>
      <c r="HP165" s="25"/>
      <c r="HQ165" s="25"/>
      <c r="HR165" s="25"/>
      <c r="HS165" s="25"/>
      <c r="HT165" s="25"/>
      <c r="HU165" s="25"/>
      <c r="HV165" s="25"/>
      <c r="HW165" s="25"/>
      <c r="HX165" s="25"/>
      <c r="HY165" s="25"/>
      <c r="HZ165" s="25"/>
      <c r="IA165" s="25"/>
      <c r="IB165" s="25"/>
      <c r="IC165" s="25"/>
      <c r="ID165" s="25"/>
      <c r="IE165" s="25"/>
      <c r="IF165" s="25"/>
      <c r="IG165" s="25"/>
      <c r="IH165" s="25"/>
      <c r="II165" s="25"/>
      <c r="IJ165" s="25"/>
      <c r="IK165" s="25"/>
      <c r="IL165" s="25"/>
      <c r="IM165" s="25"/>
      <c r="IN165" s="25"/>
      <c r="IO165" s="25"/>
      <c r="IP165" s="25"/>
      <c r="IQ165" s="25"/>
      <c r="IR165" s="25"/>
      <c r="IS165" s="25"/>
      <c r="IT165" s="25"/>
      <c r="IU165" s="25"/>
      <c r="IV165" s="25"/>
    </row>
    <row r="166" spans="2:256" s="27" customFormat="1" x14ac:dyDescent="0.25">
      <c r="B166" s="25"/>
      <c r="C166" s="32"/>
      <c r="D166" s="33"/>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25"/>
      <c r="FI166" s="25"/>
      <c r="FJ166" s="25"/>
      <c r="FK166" s="25"/>
      <c r="FL166" s="25"/>
      <c r="FM166" s="25"/>
      <c r="FN166" s="25"/>
      <c r="FO166" s="25"/>
      <c r="FP166" s="25"/>
      <c r="FQ166" s="25"/>
      <c r="FR166" s="25"/>
      <c r="FS166" s="25"/>
      <c r="FT166" s="25"/>
      <c r="FU166" s="25"/>
      <c r="FV166" s="25"/>
      <c r="FW166" s="25"/>
      <c r="FX166" s="25"/>
      <c r="FY166" s="25"/>
      <c r="FZ166" s="25"/>
      <c r="GA166" s="25"/>
      <c r="GB166" s="25"/>
      <c r="GC166" s="25"/>
      <c r="GD166" s="25"/>
      <c r="GE166" s="25"/>
      <c r="GF166" s="25"/>
      <c r="GG166" s="25"/>
      <c r="GH166" s="25"/>
      <c r="GI166" s="25"/>
      <c r="GJ166" s="25"/>
      <c r="GK166" s="25"/>
      <c r="GL166" s="25"/>
      <c r="GM166" s="25"/>
      <c r="GN166" s="25"/>
      <c r="GO166" s="25"/>
      <c r="GP166" s="25"/>
      <c r="GQ166" s="25"/>
      <c r="GR166" s="25"/>
      <c r="GS166" s="25"/>
      <c r="GT166" s="25"/>
      <c r="GU166" s="25"/>
      <c r="GV166" s="25"/>
      <c r="GW166" s="25"/>
      <c r="GX166" s="25"/>
      <c r="GY166" s="25"/>
      <c r="GZ166" s="25"/>
      <c r="HA166" s="25"/>
      <c r="HB166" s="25"/>
      <c r="HC166" s="25"/>
      <c r="HD166" s="25"/>
      <c r="HE166" s="25"/>
      <c r="HF166" s="25"/>
      <c r="HG166" s="25"/>
      <c r="HH166" s="25"/>
      <c r="HI166" s="25"/>
      <c r="HJ166" s="25"/>
      <c r="HK166" s="25"/>
      <c r="HL166" s="25"/>
      <c r="HM166" s="25"/>
      <c r="HN166" s="25"/>
      <c r="HO166" s="25"/>
      <c r="HP166" s="25"/>
      <c r="HQ166" s="25"/>
      <c r="HR166" s="25"/>
      <c r="HS166" s="25"/>
      <c r="HT166" s="25"/>
      <c r="HU166" s="25"/>
      <c r="HV166" s="25"/>
      <c r="HW166" s="25"/>
      <c r="HX166" s="25"/>
      <c r="HY166" s="25"/>
      <c r="HZ166" s="25"/>
      <c r="IA166" s="25"/>
      <c r="IB166" s="25"/>
      <c r="IC166" s="25"/>
      <c r="ID166" s="25"/>
      <c r="IE166" s="25"/>
      <c r="IF166" s="25"/>
      <c r="IG166" s="25"/>
      <c r="IH166" s="25"/>
      <c r="II166" s="25"/>
      <c r="IJ166" s="25"/>
      <c r="IK166" s="25"/>
      <c r="IL166" s="25"/>
      <c r="IM166" s="25"/>
      <c r="IN166" s="25"/>
      <c r="IO166" s="25"/>
      <c r="IP166" s="25"/>
      <c r="IQ166" s="25"/>
      <c r="IR166" s="25"/>
      <c r="IS166" s="25"/>
      <c r="IT166" s="25"/>
      <c r="IU166" s="25"/>
      <c r="IV166" s="25"/>
    </row>
    <row r="167" spans="2:256" s="27" customFormat="1" x14ac:dyDescent="0.25">
      <c r="B167" s="25"/>
      <c r="C167" s="32"/>
      <c r="D167" s="33"/>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5"/>
      <c r="EB167" s="25"/>
      <c r="EC167" s="25"/>
      <c r="ED167" s="25"/>
      <c r="EE167" s="25"/>
      <c r="EF167" s="25"/>
      <c r="EG167" s="25"/>
      <c r="EH167" s="25"/>
      <c r="EI167" s="25"/>
      <c r="EJ167" s="25"/>
      <c r="EK167" s="25"/>
      <c r="EL167" s="25"/>
      <c r="EM167" s="25"/>
      <c r="EN167" s="25"/>
      <c r="EO167" s="25"/>
      <c r="EP167" s="25"/>
      <c r="EQ167" s="25"/>
      <c r="ER167" s="25"/>
      <c r="ES167" s="25"/>
      <c r="ET167" s="25"/>
      <c r="EU167" s="25"/>
      <c r="EV167" s="25"/>
      <c r="EW167" s="25"/>
      <c r="EX167" s="25"/>
      <c r="EY167" s="25"/>
      <c r="EZ167" s="25"/>
      <c r="FA167" s="25"/>
      <c r="FB167" s="25"/>
      <c r="FC167" s="25"/>
      <c r="FD167" s="25"/>
      <c r="FE167" s="25"/>
      <c r="FF167" s="25"/>
      <c r="FG167" s="25"/>
      <c r="FH167" s="25"/>
      <c r="FI167" s="25"/>
      <c r="FJ167" s="25"/>
      <c r="FK167" s="25"/>
      <c r="FL167" s="25"/>
      <c r="FM167" s="25"/>
      <c r="FN167" s="25"/>
      <c r="FO167" s="25"/>
      <c r="FP167" s="25"/>
      <c r="FQ167" s="25"/>
      <c r="FR167" s="25"/>
      <c r="FS167" s="25"/>
      <c r="FT167" s="25"/>
      <c r="FU167" s="25"/>
      <c r="FV167" s="25"/>
      <c r="FW167" s="25"/>
      <c r="FX167" s="25"/>
      <c r="FY167" s="25"/>
      <c r="FZ167" s="25"/>
      <c r="GA167" s="25"/>
      <c r="GB167" s="25"/>
      <c r="GC167" s="25"/>
      <c r="GD167" s="25"/>
      <c r="GE167" s="25"/>
      <c r="GF167" s="25"/>
      <c r="GG167" s="25"/>
      <c r="GH167" s="25"/>
      <c r="GI167" s="25"/>
      <c r="GJ167" s="25"/>
      <c r="GK167" s="25"/>
      <c r="GL167" s="25"/>
      <c r="GM167" s="25"/>
      <c r="GN167" s="25"/>
      <c r="GO167" s="25"/>
      <c r="GP167" s="25"/>
      <c r="GQ167" s="25"/>
      <c r="GR167" s="25"/>
      <c r="GS167" s="25"/>
      <c r="GT167" s="25"/>
      <c r="GU167" s="25"/>
      <c r="GV167" s="25"/>
      <c r="GW167" s="25"/>
      <c r="GX167" s="25"/>
      <c r="GY167" s="25"/>
      <c r="GZ167" s="25"/>
      <c r="HA167" s="25"/>
      <c r="HB167" s="25"/>
      <c r="HC167" s="25"/>
      <c r="HD167" s="25"/>
      <c r="HE167" s="25"/>
      <c r="HF167" s="25"/>
      <c r="HG167" s="25"/>
      <c r="HH167" s="25"/>
      <c r="HI167" s="25"/>
      <c r="HJ167" s="25"/>
      <c r="HK167" s="25"/>
      <c r="HL167" s="25"/>
      <c r="HM167" s="25"/>
      <c r="HN167" s="25"/>
      <c r="HO167" s="25"/>
      <c r="HP167" s="25"/>
      <c r="HQ167" s="25"/>
      <c r="HR167" s="25"/>
      <c r="HS167" s="25"/>
      <c r="HT167" s="25"/>
      <c r="HU167" s="25"/>
      <c r="HV167" s="25"/>
      <c r="HW167" s="25"/>
      <c r="HX167" s="25"/>
      <c r="HY167" s="25"/>
      <c r="HZ167" s="25"/>
      <c r="IA167" s="25"/>
      <c r="IB167" s="25"/>
      <c r="IC167" s="25"/>
      <c r="ID167" s="25"/>
      <c r="IE167" s="25"/>
      <c r="IF167" s="25"/>
      <c r="IG167" s="25"/>
      <c r="IH167" s="25"/>
      <c r="II167" s="25"/>
      <c r="IJ167" s="25"/>
      <c r="IK167" s="25"/>
      <c r="IL167" s="25"/>
      <c r="IM167" s="25"/>
      <c r="IN167" s="25"/>
      <c r="IO167" s="25"/>
      <c r="IP167" s="25"/>
      <c r="IQ167" s="25"/>
      <c r="IR167" s="25"/>
      <c r="IS167" s="25"/>
      <c r="IT167" s="25"/>
      <c r="IU167" s="25"/>
      <c r="IV167" s="25"/>
    </row>
    <row r="168" spans="2:256" s="27" customFormat="1" x14ac:dyDescent="0.25">
      <c r="B168" s="25"/>
      <c r="C168" s="32"/>
      <c r="D168" s="33"/>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5"/>
      <c r="EB168" s="25"/>
      <c r="EC168" s="25"/>
      <c r="ED168" s="25"/>
      <c r="EE168" s="25"/>
      <c r="EF168" s="25"/>
      <c r="EG168" s="25"/>
      <c r="EH168" s="25"/>
      <c r="EI168" s="25"/>
      <c r="EJ168" s="25"/>
      <c r="EK168" s="25"/>
      <c r="EL168" s="25"/>
      <c r="EM168" s="25"/>
      <c r="EN168" s="25"/>
      <c r="EO168" s="25"/>
      <c r="EP168" s="25"/>
      <c r="EQ168" s="25"/>
      <c r="ER168" s="25"/>
      <c r="ES168" s="25"/>
      <c r="ET168" s="25"/>
      <c r="EU168" s="25"/>
      <c r="EV168" s="25"/>
      <c r="EW168" s="25"/>
      <c r="EX168" s="25"/>
      <c r="EY168" s="25"/>
      <c r="EZ168" s="25"/>
      <c r="FA168" s="25"/>
      <c r="FB168" s="25"/>
      <c r="FC168" s="25"/>
      <c r="FD168" s="25"/>
      <c r="FE168" s="25"/>
      <c r="FF168" s="25"/>
      <c r="FG168" s="25"/>
      <c r="FH168" s="25"/>
      <c r="FI168" s="25"/>
      <c r="FJ168" s="25"/>
      <c r="FK168" s="25"/>
      <c r="FL168" s="25"/>
      <c r="FM168" s="25"/>
      <c r="FN168" s="25"/>
      <c r="FO168" s="25"/>
      <c r="FP168" s="25"/>
      <c r="FQ168" s="25"/>
      <c r="FR168" s="25"/>
      <c r="FS168" s="25"/>
      <c r="FT168" s="25"/>
      <c r="FU168" s="25"/>
      <c r="FV168" s="25"/>
      <c r="FW168" s="25"/>
      <c r="FX168" s="25"/>
      <c r="FY168" s="25"/>
      <c r="FZ168" s="25"/>
      <c r="GA168" s="25"/>
      <c r="GB168" s="25"/>
      <c r="GC168" s="25"/>
      <c r="GD168" s="25"/>
      <c r="GE168" s="25"/>
      <c r="GF168" s="25"/>
      <c r="GG168" s="25"/>
      <c r="GH168" s="25"/>
      <c r="GI168" s="25"/>
      <c r="GJ168" s="25"/>
      <c r="GK168" s="25"/>
      <c r="GL168" s="25"/>
      <c r="GM168" s="25"/>
      <c r="GN168" s="25"/>
      <c r="GO168" s="25"/>
      <c r="GP168" s="25"/>
      <c r="GQ168" s="25"/>
      <c r="GR168" s="25"/>
      <c r="GS168" s="25"/>
      <c r="GT168" s="25"/>
      <c r="GU168" s="25"/>
      <c r="GV168" s="25"/>
      <c r="GW168" s="25"/>
      <c r="GX168" s="25"/>
      <c r="GY168" s="25"/>
      <c r="GZ168" s="25"/>
      <c r="HA168" s="25"/>
      <c r="HB168" s="25"/>
      <c r="HC168" s="25"/>
      <c r="HD168" s="25"/>
      <c r="HE168" s="25"/>
      <c r="HF168" s="25"/>
      <c r="HG168" s="25"/>
      <c r="HH168" s="25"/>
      <c r="HI168" s="25"/>
      <c r="HJ168" s="25"/>
      <c r="HK168" s="25"/>
      <c r="HL168" s="25"/>
      <c r="HM168" s="25"/>
      <c r="HN168" s="25"/>
      <c r="HO168" s="25"/>
      <c r="HP168" s="25"/>
      <c r="HQ168" s="25"/>
      <c r="HR168" s="25"/>
      <c r="HS168" s="25"/>
      <c r="HT168" s="25"/>
      <c r="HU168" s="25"/>
      <c r="HV168" s="25"/>
      <c r="HW168" s="25"/>
      <c r="HX168" s="25"/>
      <c r="HY168" s="25"/>
      <c r="HZ168" s="25"/>
      <c r="IA168" s="25"/>
      <c r="IB168" s="25"/>
      <c r="IC168" s="25"/>
      <c r="ID168" s="25"/>
      <c r="IE168" s="25"/>
      <c r="IF168" s="25"/>
      <c r="IG168" s="25"/>
      <c r="IH168" s="25"/>
      <c r="II168" s="25"/>
      <c r="IJ168" s="25"/>
      <c r="IK168" s="25"/>
      <c r="IL168" s="25"/>
      <c r="IM168" s="25"/>
      <c r="IN168" s="25"/>
      <c r="IO168" s="25"/>
      <c r="IP168" s="25"/>
      <c r="IQ168" s="25"/>
      <c r="IR168" s="25"/>
      <c r="IS168" s="25"/>
      <c r="IT168" s="25"/>
      <c r="IU168" s="25"/>
      <c r="IV168" s="25"/>
    </row>
    <row r="169" spans="2:256" s="27" customFormat="1" x14ac:dyDescent="0.25">
      <c r="B169" s="25"/>
      <c r="C169" s="32"/>
      <c r="D169" s="33"/>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5"/>
      <c r="EB169" s="25"/>
      <c r="EC169" s="25"/>
      <c r="ED169" s="25"/>
      <c r="EE169" s="25"/>
      <c r="EF169" s="25"/>
      <c r="EG169" s="25"/>
      <c r="EH169" s="25"/>
      <c r="EI169" s="25"/>
      <c r="EJ169" s="25"/>
      <c r="EK169" s="25"/>
      <c r="EL169" s="25"/>
      <c r="EM169" s="25"/>
      <c r="EN169" s="25"/>
      <c r="EO169" s="25"/>
      <c r="EP169" s="25"/>
      <c r="EQ169" s="25"/>
      <c r="ER169" s="25"/>
      <c r="ES169" s="25"/>
      <c r="ET169" s="25"/>
      <c r="EU169" s="25"/>
      <c r="EV169" s="25"/>
      <c r="EW169" s="25"/>
      <c r="EX169" s="25"/>
      <c r="EY169" s="25"/>
      <c r="EZ169" s="25"/>
      <c r="FA169" s="25"/>
      <c r="FB169" s="25"/>
      <c r="FC169" s="25"/>
      <c r="FD169" s="25"/>
      <c r="FE169" s="25"/>
      <c r="FF169" s="25"/>
      <c r="FG169" s="25"/>
      <c r="FH169" s="25"/>
      <c r="FI169" s="25"/>
      <c r="FJ169" s="25"/>
      <c r="FK169" s="25"/>
      <c r="FL169" s="25"/>
      <c r="FM169" s="25"/>
      <c r="FN169" s="25"/>
      <c r="FO169" s="25"/>
      <c r="FP169" s="25"/>
      <c r="FQ169" s="25"/>
      <c r="FR169" s="25"/>
      <c r="FS169" s="25"/>
      <c r="FT169" s="25"/>
      <c r="FU169" s="25"/>
      <c r="FV169" s="25"/>
      <c r="FW169" s="25"/>
      <c r="FX169" s="25"/>
      <c r="FY169" s="25"/>
      <c r="FZ169" s="25"/>
      <c r="GA169" s="25"/>
      <c r="GB169" s="25"/>
      <c r="GC169" s="25"/>
      <c r="GD169" s="25"/>
      <c r="GE169" s="25"/>
      <c r="GF169" s="25"/>
      <c r="GG169" s="25"/>
      <c r="GH169" s="25"/>
      <c r="GI169" s="25"/>
      <c r="GJ169" s="25"/>
      <c r="GK169" s="25"/>
      <c r="GL169" s="25"/>
      <c r="GM169" s="25"/>
      <c r="GN169" s="25"/>
      <c r="GO169" s="25"/>
      <c r="GP169" s="25"/>
      <c r="GQ169" s="25"/>
      <c r="GR169" s="25"/>
      <c r="GS169" s="25"/>
      <c r="GT169" s="25"/>
      <c r="GU169" s="25"/>
      <c r="GV169" s="25"/>
      <c r="GW169" s="25"/>
      <c r="GX169" s="25"/>
      <c r="GY169" s="25"/>
      <c r="GZ169" s="25"/>
      <c r="HA169" s="25"/>
      <c r="HB169" s="25"/>
      <c r="HC169" s="25"/>
      <c r="HD169" s="25"/>
      <c r="HE169" s="25"/>
      <c r="HF169" s="25"/>
      <c r="HG169" s="25"/>
      <c r="HH169" s="25"/>
      <c r="HI169" s="25"/>
      <c r="HJ169" s="25"/>
      <c r="HK169" s="25"/>
      <c r="HL169" s="25"/>
      <c r="HM169" s="25"/>
      <c r="HN169" s="25"/>
      <c r="HO169" s="25"/>
      <c r="HP169" s="25"/>
      <c r="HQ169" s="25"/>
      <c r="HR169" s="25"/>
      <c r="HS169" s="25"/>
      <c r="HT169" s="25"/>
      <c r="HU169" s="25"/>
      <c r="HV169" s="25"/>
      <c r="HW169" s="25"/>
      <c r="HX169" s="25"/>
      <c r="HY169" s="25"/>
      <c r="HZ169" s="25"/>
      <c r="IA169" s="25"/>
      <c r="IB169" s="25"/>
      <c r="IC169" s="25"/>
      <c r="ID169" s="25"/>
      <c r="IE169" s="25"/>
      <c r="IF169" s="25"/>
      <c r="IG169" s="25"/>
      <c r="IH169" s="25"/>
      <c r="II169" s="25"/>
      <c r="IJ169" s="25"/>
      <c r="IK169" s="25"/>
      <c r="IL169" s="25"/>
      <c r="IM169" s="25"/>
      <c r="IN169" s="25"/>
      <c r="IO169" s="25"/>
      <c r="IP169" s="25"/>
      <c r="IQ169" s="25"/>
      <c r="IR169" s="25"/>
      <c r="IS169" s="25"/>
      <c r="IT169" s="25"/>
      <c r="IU169" s="25"/>
      <c r="IV169" s="25"/>
    </row>
    <row r="170" spans="2:256" s="27" customFormat="1" x14ac:dyDescent="0.25">
      <c r="B170" s="25"/>
      <c r="C170" s="32"/>
      <c r="D170" s="33"/>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5"/>
      <c r="EB170" s="25"/>
      <c r="EC170" s="25"/>
      <c r="ED170" s="25"/>
      <c r="EE170" s="25"/>
      <c r="EF170" s="25"/>
      <c r="EG170" s="25"/>
      <c r="EH170" s="25"/>
      <c r="EI170" s="25"/>
      <c r="EJ170" s="25"/>
      <c r="EK170" s="25"/>
      <c r="EL170" s="25"/>
      <c r="EM170" s="25"/>
      <c r="EN170" s="25"/>
      <c r="EO170" s="25"/>
      <c r="EP170" s="25"/>
      <c r="EQ170" s="25"/>
      <c r="ER170" s="25"/>
      <c r="ES170" s="25"/>
      <c r="ET170" s="25"/>
      <c r="EU170" s="25"/>
      <c r="EV170" s="25"/>
      <c r="EW170" s="25"/>
      <c r="EX170" s="25"/>
      <c r="EY170" s="25"/>
      <c r="EZ170" s="25"/>
      <c r="FA170" s="25"/>
      <c r="FB170" s="25"/>
      <c r="FC170" s="25"/>
      <c r="FD170" s="25"/>
      <c r="FE170" s="25"/>
      <c r="FF170" s="25"/>
      <c r="FG170" s="25"/>
      <c r="FH170" s="25"/>
      <c r="FI170" s="25"/>
      <c r="FJ170" s="25"/>
      <c r="FK170" s="25"/>
      <c r="FL170" s="25"/>
      <c r="FM170" s="25"/>
      <c r="FN170" s="25"/>
      <c r="FO170" s="25"/>
      <c r="FP170" s="25"/>
      <c r="FQ170" s="25"/>
      <c r="FR170" s="25"/>
      <c r="FS170" s="25"/>
      <c r="FT170" s="25"/>
      <c r="FU170" s="25"/>
      <c r="FV170" s="25"/>
      <c r="FW170" s="25"/>
      <c r="FX170" s="25"/>
      <c r="FY170" s="25"/>
      <c r="FZ170" s="25"/>
      <c r="GA170" s="25"/>
      <c r="GB170" s="25"/>
      <c r="GC170" s="25"/>
      <c r="GD170" s="25"/>
      <c r="GE170" s="25"/>
      <c r="GF170" s="25"/>
      <c r="GG170" s="25"/>
      <c r="GH170" s="25"/>
      <c r="GI170" s="25"/>
      <c r="GJ170" s="25"/>
      <c r="GK170" s="25"/>
      <c r="GL170" s="25"/>
      <c r="GM170" s="25"/>
      <c r="GN170" s="25"/>
      <c r="GO170" s="25"/>
      <c r="GP170" s="25"/>
      <c r="GQ170" s="25"/>
      <c r="GR170" s="25"/>
      <c r="GS170" s="25"/>
      <c r="GT170" s="25"/>
      <c r="GU170" s="25"/>
      <c r="GV170" s="25"/>
      <c r="GW170" s="25"/>
      <c r="GX170" s="25"/>
      <c r="GY170" s="25"/>
      <c r="GZ170" s="25"/>
      <c r="HA170" s="25"/>
      <c r="HB170" s="25"/>
      <c r="HC170" s="25"/>
      <c r="HD170" s="25"/>
      <c r="HE170" s="25"/>
      <c r="HF170" s="25"/>
      <c r="HG170" s="25"/>
      <c r="HH170" s="25"/>
      <c r="HI170" s="25"/>
      <c r="HJ170" s="25"/>
      <c r="HK170" s="25"/>
      <c r="HL170" s="25"/>
      <c r="HM170" s="25"/>
      <c r="HN170" s="25"/>
      <c r="HO170" s="25"/>
      <c r="HP170" s="25"/>
      <c r="HQ170" s="25"/>
      <c r="HR170" s="25"/>
      <c r="HS170" s="25"/>
      <c r="HT170" s="25"/>
      <c r="HU170" s="25"/>
      <c r="HV170" s="25"/>
      <c r="HW170" s="25"/>
      <c r="HX170" s="25"/>
      <c r="HY170" s="25"/>
      <c r="HZ170" s="25"/>
      <c r="IA170" s="25"/>
      <c r="IB170" s="25"/>
      <c r="IC170" s="25"/>
      <c r="ID170" s="25"/>
      <c r="IE170" s="25"/>
      <c r="IF170" s="25"/>
      <c r="IG170" s="25"/>
      <c r="IH170" s="25"/>
      <c r="II170" s="25"/>
      <c r="IJ170" s="25"/>
      <c r="IK170" s="25"/>
      <c r="IL170" s="25"/>
      <c r="IM170" s="25"/>
      <c r="IN170" s="25"/>
      <c r="IO170" s="25"/>
      <c r="IP170" s="25"/>
      <c r="IQ170" s="25"/>
      <c r="IR170" s="25"/>
      <c r="IS170" s="25"/>
      <c r="IT170" s="25"/>
      <c r="IU170" s="25"/>
      <c r="IV170" s="25"/>
    </row>
    <row r="171" spans="2:256" s="27" customFormat="1" x14ac:dyDescent="0.25">
      <c r="B171" s="25"/>
      <c r="C171" s="32"/>
      <c r="D171" s="33"/>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c r="EV171" s="25"/>
      <c r="EW171" s="25"/>
      <c r="EX171" s="25"/>
      <c r="EY171" s="25"/>
      <c r="EZ171" s="25"/>
      <c r="FA171" s="25"/>
      <c r="FB171" s="25"/>
      <c r="FC171" s="25"/>
      <c r="FD171" s="25"/>
      <c r="FE171" s="25"/>
      <c r="FF171" s="25"/>
      <c r="FG171" s="25"/>
      <c r="FH171" s="25"/>
      <c r="FI171" s="25"/>
      <c r="FJ171" s="25"/>
      <c r="FK171" s="25"/>
      <c r="FL171" s="25"/>
      <c r="FM171" s="25"/>
      <c r="FN171" s="25"/>
      <c r="FO171" s="25"/>
      <c r="FP171" s="25"/>
      <c r="FQ171" s="25"/>
      <c r="FR171" s="25"/>
      <c r="FS171" s="25"/>
      <c r="FT171" s="25"/>
      <c r="FU171" s="25"/>
      <c r="FV171" s="25"/>
      <c r="FW171" s="25"/>
      <c r="FX171" s="25"/>
      <c r="FY171" s="25"/>
      <c r="FZ171" s="25"/>
      <c r="GA171" s="25"/>
      <c r="GB171" s="25"/>
      <c r="GC171" s="25"/>
      <c r="GD171" s="25"/>
      <c r="GE171" s="25"/>
      <c r="GF171" s="25"/>
      <c r="GG171" s="25"/>
      <c r="GH171" s="25"/>
      <c r="GI171" s="25"/>
      <c r="GJ171" s="25"/>
      <c r="GK171" s="25"/>
      <c r="GL171" s="25"/>
      <c r="GM171" s="25"/>
      <c r="GN171" s="25"/>
      <c r="GO171" s="25"/>
      <c r="GP171" s="25"/>
      <c r="GQ171" s="25"/>
      <c r="GR171" s="25"/>
      <c r="GS171" s="25"/>
      <c r="GT171" s="25"/>
      <c r="GU171" s="25"/>
      <c r="GV171" s="25"/>
      <c r="GW171" s="25"/>
      <c r="GX171" s="25"/>
      <c r="GY171" s="25"/>
      <c r="GZ171" s="25"/>
      <c r="HA171" s="25"/>
      <c r="HB171" s="25"/>
      <c r="HC171" s="25"/>
      <c r="HD171" s="25"/>
      <c r="HE171" s="25"/>
      <c r="HF171" s="25"/>
      <c r="HG171" s="25"/>
      <c r="HH171" s="25"/>
      <c r="HI171" s="25"/>
      <c r="HJ171" s="25"/>
      <c r="HK171" s="25"/>
      <c r="HL171" s="25"/>
      <c r="HM171" s="25"/>
      <c r="HN171" s="25"/>
      <c r="HO171" s="25"/>
      <c r="HP171" s="25"/>
      <c r="HQ171" s="25"/>
      <c r="HR171" s="25"/>
      <c r="HS171" s="25"/>
      <c r="HT171" s="25"/>
      <c r="HU171" s="25"/>
      <c r="HV171" s="25"/>
      <c r="HW171" s="25"/>
      <c r="HX171" s="25"/>
      <c r="HY171" s="25"/>
      <c r="HZ171" s="25"/>
      <c r="IA171" s="25"/>
      <c r="IB171" s="25"/>
      <c r="IC171" s="25"/>
      <c r="ID171" s="25"/>
      <c r="IE171" s="25"/>
      <c r="IF171" s="25"/>
      <c r="IG171" s="25"/>
      <c r="IH171" s="25"/>
      <c r="II171" s="25"/>
      <c r="IJ171" s="25"/>
      <c r="IK171" s="25"/>
      <c r="IL171" s="25"/>
      <c r="IM171" s="25"/>
      <c r="IN171" s="25"/>
      <c r="IO171" s="25"/>
      <c r="IP171" s="25"/>
      <c r="IQ171" s="25"/>
      <c r="IR171" s="25"/>
      <c r="IS171" s="25"/>
      <c r="IT171" s="25"/>
      <c r="IU171" s="25"/>
      <c r="IV171" s="25"/>
    </row>
    <row r="172" spans="2:256" s="27" customFormat="1" x14ac:dyDescent="0.25">
      <c r="B172" s="25"/>
      <c r="C172" s="32"/>
      <c r="D172" s="33"/>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c r="EV172" s="25"/>
      <c r="EW172" s="25"/>
      <c r="EX172" s="25"/>
      <c r="EY172" s="25"/>
      <c r="EZ172" s="25"/>
      <c r="FA172" s="25"/>
      <c r="FB172" s="25"/>
      <c r="FC172" s="25"/>
      <c r="FD172" s="25"/>
      <c r="FE172" s="25"/>
      <c r="FF172" s="25"/>
      <c r="FG172" s="25"/>
      <c r="FH172" s="25"/>
      <c r="FI172" s="25"/>
      <c r="FJ172" s="25"/>
      <c r="FK172" s="25"/>
      <c r="FL172" s="25"/>
      <c r="FM172" s="25"/>
      <c r="FN172" s="25"/>
      <c r="FO172" s="25"/>
      <c r="FP172" s="25"/>
      <c r="FQ172" s="25"/>
      <c r="FR172" s="25"/>
      <c r="FS172" s="25"/>
      <c r="FT172" s="25"/>
      <c r="FU172" s="25"/>
      <c r="FV172" s="25"/>
      <c r="FW172" s="25"/>
      <c r="FX172" s="25"/>
      <c r="FY172" s="25"/>
      <c r="FZ172" s="25"/>
      <c r="GA172" s="25"/>
      <c r="GB172" s="25"/>
      <c r="GC172" s="25"/>
      <c r="GD172" s="25"/>
      <c r="GE172" s="25"/>
      <c r="GF172" s="25"/>
      <c r="GG172" s="25"/>
      <c r="GH172" s="25"/>
      <c r="GI172" s="25"/>
      <c r="GJ172" s="25"/>
      <c r="GK172" s="25"/>
      <c r="GL172" s="25"/>
      <c r="GM172" s="25"/>
      <c r="GN172" s="25"/>
      <c r="GO172" s="25"/>
      <c r="GP172" s="25"/>
      <c r="GQ172" s="25"/>
      <c r="GR172" s="25"/>
      <c r="GS172" s="25"/>
      <c r="GT172" s="25"/>
      <c r="GU172" s="25"/>
      <c r="GV172" s="25"/>
      <c r="GW172" s="25"/>
      <c r="GX172" s="25"/>
      <c r="GY172" s="25"/>
      <c r="GZ172" s="25"/>
      <c r="HA172" s="25"/>
      <c r="HB172" s="25"/>
      <c r="HC172" s="25"/>
      <c r="HD172" s="25"/>
      <c r="HE172" s="25"/>
      <c r="HF172" s="25"/>
      <c r="HG172" s="25"/>
      <c r="HH172" s="25"/>
      <c r="HI172" s="25"/>
      <c r="HJ172" s="25"/>
      <c r="HK172" s="25"/>
      <c r="HL172" s="25"/>
      <c r="HM172" s="25"/>
      <c r="HN172" s="25"/>
      <c r="HO172" s="25"/>
      <c r="HP172" s="25"/>
      <c r="HQ172" s="25"/>
      <c r="HR172" s="25"/>
      <c r="HS172" s="25"/>
      <c r="HT172" s="25"/>
      <c r="HU172" s="25"/>
      <c r="HV172" s="25"/>
      <c r="HW172" s="25"/>
      <c r="HX172" s="25"/>
      <c r="HY172" s="25"/>
      <c r="HZ172" s="25"/>
      <c r="IA172" s="25"/>
      <c r="IB172" s="25"/>
      <c r="IC172" s="25"/>
      <c r="ID172" s="25"/>
      <c r="IE172" s="25"/>
      <c r="IF172" s="25"/>
      <c r="IG172" s="25"/>
      <c r="IH172" s="25"/>
      <c r="II172" s="25"/>
      <c r="IJ172" s="25"/>
      <c r="IK172" s="25"/>
      <c r="IL172" s="25"/>
      <c r="IM172" s="25"/>
      <c r="IN172" s="25"/>
      <c r="IO172" s="25"/>
      <c r="IP172" s="25"/>
      <c r="IQ172" s="25"/>
      <c r="IR172" s="25"/>
      <c r="IS172" s="25"/>
      <c r="IT172" s="25"/>
      <c r="IU172" s="25"/>
      <c r="IV172" s="25"/>
    </row>
    <row r="173" spans="2:256" s="27" customFormat="1" x14ac:dyDescent="0.25">
      <c r="B173" s="25"/>
      <c r="C173" s="32"/>
      <c r="D173" s="33"/>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25"/>
      <c r="FK173" s="25"/>
      <c r="FL173" s="25"/>
      <c r="FM173" s="25"/>
      <c r="FN173" s="25"/>
      <c r="FO173" s="25"/>
      <c r="FP173" s="25"/>
      <c r="FQ173" s="25"/>
      <c r="FR173" s="25"/>
      <c r="FS173" s="25"/>
      <c r="FT173" s="25"/>
      <c r="FU173" s="25"/>
      <c r="FV173" s="25"/>
      <c r="FW173" s="25"/>
      <c r="FX173" s="25"/>
      <c r="FY173" s="25"/>
      <c r="FZ173" s="25"/>
      <c r="GA173" s="25"/>
      <c r="GB173" s="25"/>
      <c r="GC173" s="25"/>
      <c r="GD173" s="25"/>
      <c r="GE173" s="25"/>
      <c r="GF173" s="25"/>
      <c r="GG173" s="25"/>
      <c r="GH173" s="25"/>
      <c r="GI173" s="25"/>
      <c r="GJ173" s="25"/>
      <c r="GK173" s="25"/>
      <c r="GL173" s="25"/>
      <c r="GM173" s="25"/>
      <c r="GN173" s="25"/>
      <c r="GO173" s="25"/>
      <c r="GP173" s="25"/>
      <c r="GQ173" s="25"/>
      <c r="GR173" s="25"/>
      <c r="GS173" s="25"/>
      <c r="GT173" s="25"/>
      <c r="GU173" s="25"/>
      <c r="GV173" s="25"/>
      <c r="GW173" s="25"/>
      <c r="GX173" s="25"/>
      <c r="GY173" s="25"/>
      <c r="GZ173" s="25"/>
      <c r="HA173" s="25"/>
      <c r="HB173" s="25"/>
      <c r="HC173" s="25"/>
      <c r="HD173" s="25"/>
      <c r="HE173" s="25"/>
      <c r="HF173" s="25"/>
      <c r="HG173" s="25"/>
      <c r="HH173" s="25"/>
      <c r="HI173" s="25"/>
      <c r="HJ173" s="25"/>
      <c r="HK173" s="25"/>
      <c r="HL173" s="25"/>
      <c r="HM173" s="25"/>
      <c r="HN173" s="25"/>
      <c r="HO173" s="25"/>
      <c r="HP173" s="25"/>
      <c r="HQ173" s="25"/>
      <c r="HR173" s="25"/>
      <c r="HS173" s="25"/>
      <c r="HT173" s="25"/>
      <c r="HU173" s="25"/>
      <c r="HV173" s="25"/>
      <c r="HW173" s="25"/>
      <c r="HX173" s="25"/>
      <c r="HY173" s="25"/>
      <c r="HZ173" s="25"/>
      <c r="IA173" s="25"/>
      <c r="IB173" s="25"/>
      <c r="IC173" s="25"/>
      <c r="ID173" s="25"/>
      <c r="IE173" s="25"/>
      <c r="IF173" s="25"/>
      <c r="IG173" s="25"/>
      <c r="IH173" s="25"/>
      <c r="II173" s="25"/>
      <c r="IJ173" s="25"/>
      <c r="IK173" s="25"/>
      <c r="IL173" s="25"/>
      <c r="IM173" s="25"/>
      <c r="IN173" s="25"/>
      <c r="IO173" s="25"/>
      <c r="IP173" s="25"/>
      <c r="IQ173" s="25"/>
      <c r="IR173" s="25"/>
      <c r="IS173" s="25"/>
      <c r="IT173" s="25"/>
      <c r="IU173" s="25"/>
      <c r="IV173" s="25"/>
    </row>
    <row r="174" spans="2:256" s="27" customFormat="1" x14ac:dyDescent="0.25">
      <c r="B174" s="25"/>
      <c r="C174" s="32"/>
      <c r="D174" s="33"/>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c r="FJ174" s="25"/>
      <c r="FK174" s="25"/>
      <c r="FL174" s="25"/>
      <c r="FM174" s="25"/>
      <c r="FN174" s="25"/>
      <c r="FO174" s="25"/>
      <c r="FP174" s="25"/>
      <c r="FQ174" s="25"/>
      <c r="FR174" s="25"/>
      <c r="FS174" s="25"/>
      <c r="FT174" s="25"/>
      <c r="FU174" s="25"/>
      <c r="FV174" s="25"/>
      <c r="FW174" s="25"/>
      <c r="FX174" s="25"/>
      <c r="FY174" s="25"/>
      <c r="FZ174" s="25"/>
      <c r="GA174" s="25"/>
      <c r="GB174" s="25"/>
      <c r="GC174" s="25"/>
      <c r="GD174" s="25"/>
      <c r="GE174" s="25"/>
      <c r="GF174" s="25"/>
      <c r="GG174" s="25"/>
      <c r="GH174" s="25"/>
      <c r="GI174" s="25"/>
      <c r="GJ174" s="25"/>
      <c r="GK174" s="25"/>
      <c r="GL174" s="25"/>
      <c r="GM174" s="25"/>
      <c r="GN174" s="25"/>
      <c r="GO174" s="25"/>
      <c r="GP174" s="25"/>
      <c r="GQ174" s="25"/>
      <c r="GR174" s="25"/>
      <c r="GS174" s="25"/>
      <c r="GT174" s="25"/>
      <c r="GU174" s="25"/>
      <c r="GV174" s="25"/>
      <c r="GW174" s="25"/>
      <c r="GX174" s="25"/>
      <c r="GY174" s="25"/>
      <c r="GZ174" s="25"/>
      <c r="HA174" s="25"/>
      <c r="HB174" s="25"/>
      <c r="HC174" s="25"/>
      <c r="HD174" s="25"/>
      <c r="HE174" s="25"/>
      <c r="HF174" s="25"/>
      <c r="HG174" s="25"/>
      <c r="HH174" s="25"/>
      <c r="HI174" s="25"/>
      <c r="HJ174" s="25"/>
      <c r="HK174" s="25"/>
      <c r="HL174" s="25"/>
      <c r="HM174" s="25"/>
      <c r="HN174" s="25"/>
      <c r="HO174" s="25"/>
      <c r="HP174" s="25"/>
      <c r="HQ174" s="25"/>
      <c r="HR174" s="25"/>
      <c r="HS174" s="25"/>
      <c r="HT174" s="25"/>
      <c r="HU174" s="25"/>
      <c r="HV174" s="25"/>
      <c r="HW174" s="25"/>
      <c r="HX174" s="25"/>
      <c r="HY174" s="25"/>
      <c r="HZ174" s="25"/>
      <c r="IA174" s="25"/>
      <c r="IB174" s="25"/>
      <c r="IC174" s="25"/>
      <c r="ID174" s="25"/>
      <c r="IE174" s="25"/>
      <c r="IF174" s="25"/>
      <c r="IG174" s="25"/>
      <c r="IH174" s="25"/>
      <c r="II174" s="25"/>
      <c r="IJ174" s="25"/>
      <c r="IK174" s="25"/>
      <c r="IL174" s="25"/>
      <c r="IM174" s="25"/>
      <c r="IN174" s="25"/>
      <c r="IO174" s="25"/>
      <c r="IP174" s="25"/>
      <c r="IQ174" s="25"/>
      <c r="IR174" s="25"/>
      <c r="IS174" s="25"/>
      <c r="IT174" s="25"/>
      <c r="IU174" s="25"/>
      <c r="IV174" s="25"/>
    </row>
    <row r="175" spans="2:256" s="27" customFormat="1" x14ac:dyDescent="0.25">
      <c r="B175" s="25"/>
      <c r="C175" s="32"/>
      <c r="D175" s="33"/>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c r="FJ175" s="25"/>
      <c r="FK175" s="25"/>
      <c r="FL175" s="25"/>
      <c r="FM175" s="25"/>
      <c r="FN175" s="25"/>
      <c r="FO175" s="25"/>
      <c r="FP175" s="25"/>
      <c r="FQ175" s="25"/>
      <c r="FR175" s="25"/>
      <c r="FS175" s="25"/>
      <c r="FT175" s="25"/>
      <c r="FU175" s="25"/>
      <c r="FV175" s="25"/>
      <c r="FW175" s="25"/>
      <c r="FX175" s="25"/>
      <c r="FY175" s="25"/>
      <c r="FZ175" s="25"/>
      <c r="GA175" s="25"/>
      <c r="GB175" s="25"/>
      <c r="GC175" s="25"/>
      <c r="GD175" s="25"/>
      <c r="GE175" s="25"/>
      <c r="GF175" s="25"/>
      <c r="GG175" s="25"/>
      <c r="GH175" s="25"/>
      <c r="GI175" s="25"/>
      <c r="GJ175" s="25"/>
      <c r="GK175" s="25"/>
      <c r="GL175" s="25"/>
      <c r="GM175" s="25"/>
      <c r="GN175" s="25"/>
      <c r="GO175" s="25"/>
      <c r="GP175" s="25"/>
      <c r="GQ175" s="25"/>
      <c r="GR175" s="25"/>
      <c r="GS175" s="25"/>
      <c r="GT175" s="25"/>
      <c r="GU175" s="25"/>
      <c r="GV175" s="25"/>
      <c r="GW175" s="25"/>
      <c r="GX175" s="25"/>
      <c r="GY175" s="25"/>
      <c r="GZ175" s="25"/>
      <c r="HA175" s="25"/>
      <c r="HB175" s="25"/>
      <c r="HC175" s="25"/>
      <c r="HD175" s="25"/>
      <c r="HE175" s="25"/>
      <c r="HF175" s="25"/>
      <c r="HG175" s="25"/>
      <c r="HH175" s="25"/>
      <c r="HI175" s="25"/>
      <c r="HJ175" s="25"/>
      <c r="HK175" s="25"/>
      <c r="HL175" s="25"/>
      <c r="HM175" s="25"/>
      <c r="HN175" s="25"/>
      <c r="HO175" s="25"/>
      <c r="HP175" s="25"/>
      <c r="HQ175" s="25"/>
      <c r="HR175" s="25"/>
      <c r="HS175" s="25"/>
      <c r="HT175" s="25"/>
      <c r="HU175" s="25"/>
      <c r="HV175" s="25"/>
      <c r="HW175" s="25"/>
      <c r="HX175" s="25"/>
      <c r="HY175" s="25"/>
      <c r="HZ175" s="25"/>
      <c r="IA175" s="25"/>
      <c r="IB175" s="25"/>
      <c r="IC175" s="25"/>
      <c r="ID175" s="25"/>
      <c r="IE175" s="25"/>
      <c r="IF175" s="25"/>
      <c r="IG175" s="25"/>
      <c r="IH175" s="25"/>
      <c r="II175" s="25"/>
      <c r="IJ175" s="25"/>
      <c r="IK175" s="25"/>
      <c r="IL175" s="25"/>
      <c r="IM175" s="25"/>
      <c r="IN175" s="25"/>
      <c r="IO175" s="25"/>
      <c r="IP175" s="25"/>
      <c r="IQ175" s="25"/>
      <c r="IR175" s="25"/>
      <c r="IS175" s="25"/>
      <c r="IT175" s="25"/>
      <c r="IU175" s="25"/>
      <c r="IV175" s="25"/>
    </row>
    <row r="176" spans="2:256" s="27" customFormat="1" x14ac:dyDescent="0.25">
      <c r="B176" s="25"/>
      <c r="C176" s="32"/>
      <c r="D176" s="33"/>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5"/>
      <c r="FJ176" s="25"/>
      <c r="FK176" s="25"/>
      <c r="FL176" s="25"/>
      <c r="FM176" s="25"/>
      <c r="FN176" s="25"/>
      <c r="FO176" s="25"/>
      <c r="FP176" s="25"/>
      <c r="FQ176" s="25"/>
      <c r="FR176" s="25"/>
      <c r="FS176" s="25"/>
      <c r="FT176" s="25"/>
      <c r="FU176" s="25"/>
      <c r="FV176" s="25"/>
      <c r="FW176" s="25"/>
      <c r="FX176" s="25"/>
      <c r="FY176" s="25"/>
      <c r="FZ176" s="25"/>
      <c r="GA176" s="25"/>
      <c r="GB176" s="25"/>
      <c r="GC176" s="25"/>
      <c r="GD176" s="25"/>
      <c r="GE176" s="25"/>
      <c r="GF176" s="25"/>
      <c r="GG176" s="25"/>
      <c r="GH176" s="25"/>
      <c r="GI176" s="25"/>
      <c r="GJ176" s="25"/>
      <c r="GK176" s="25"/>
      <c r="GL176" s="25"/>
      <c r="GM176" s="25"/>
      <c r="GN176" s="25"/>
      <c r="GO176" s="25"/>
      <c r="GP176" s="25"/>
      <c r="GQ176" s="25"/>
      <c r="GR176" s="25"/>
      <c r="GS176" s="25"/>
      <c r="GT176" s="25"/>
      <c r="GU176" s="25"/>
      <c r="GV176" s="25"/>
      <c r="GW176" s="25"/>
      <c r="GX176" s="25"/>
      <c r="GY176" s="25"/>
      <c r="GZ176" s="25"/>
      <c r="HA176" s="25"/>
      <c r="HB176" s="25"/>
      <c r="HC176" s="25"/>
      <c r="HD176" s="25"/>
      <c r="HE176" s="25"/>
      <c r="HF176" s="25"/>
      <c r="HG176" s="25"/>
      <c r="HH176" s="25"/>
      <c r="HI176" s="25"/>
      <c r="HJ176" s="25"/>
      <c r="HK176" s="25"/>
      <c r="HL176" s="25"/>
      <c r="HM176" s="25"/>
      <c r="HN176" s="25"/>
      <c r="HO176" s="25"/>
      <c r="HP176" s="25"/>
      <c r="HQ176" s="25"/>
      <c r="HR176" s="25"/>
      <c r="HS176" s="25"/>
      <c r="HT176" s="25"/>
      <c r="HU176" s="25"/>
      <c r="HV176" s="25"/>
      <c r="HW176" s="25"/>
      <c r="HX176" s="25"/>
      <c r="HY176" s="25"/>
      <c r="HZ176" s="25"/>
      <c r="IA176" s="25"/>
      <c r="IB176" s="25"/>
      <c r="IC176" s="25"/>
      <c r="ID176" s="25"/>
      <c r="IE176" s="25"/>
      <c r="IF176" s="25"/>
      <c r="IG176" s="25"/>
      <c r="IH176" s="25"/>
      <c r="II176" s="25"/>
      <c r="IJ176" s="25"/>
      <c r="IK176" s="25"/>
      <c r="IL176" s="25"/>
      <c r="IM176" s="25"/>
      <c r="IN176" s="25"/>
      <c r="IO176" s="25"/>
      <c r="IP176" s="25"/>
      <c r="IQ176" s="25"/>
      <c r="IR176" s="25"/>
      <c r="IS176" s="25"/>
      <c r="IT176" s="25"/>
      <c r="IU176" s="25"/>
      <c r="IV176" s="25"/>
    </row>
    <row r="177" spans="2:256" s="27" customFormat="1" x14ac:dyDescent="0.25">
      <c r="B177" s="25"/>
      <c r="C177" s="32"/>
      <c r="D177" s="33"/>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c r="EV177" s="25"/>
      <c r="EW177" s="25"/>
      <c r="EX177" s="25"/>
      <c r="EY177" s="25"/>
      <c r="EZ177" s="25"/>
      <c r="FA177" s="25"/>
      <c r="FB177" s="25"/>
      <c r="FC177" s="25"/>
      <c r="FD177" s="25"/>
      <c r="FE177" s="25"/>
      <c r="FF177" s="25"/>
      <c r="FG177" s="25"/>
      <c r="FH177" s="25"/>
      <c r="FI177" s="25"/>
      <c r="FJ177" s="25"/>
      <c r="FK177" s="25"/>
      <c r="FL177" s="25"/>
      <c r="FM177" s="25"/>
      <c r="FN177" s="25"/>
      <c r="FO177" s="25"/>
      <c r="FP177" s="25"/>
      <c r="FQ177" s="25"/>
      <c r="FR177" s="25"/>
      <c r="FS177" s="25"/>
      <c r="FT177" s="25"/>
      <c r="FU177" s="25"/>
      <c r="FV177" s="25"/>
      <c r="FW177" s="25"/>
      <c r="FX177" s="25"/>
      <c r="FY177" s="25"/>
      <c r="FZ177" s="25"/>
      <c r="GA177" s="25"/>
      <c r="GB177" s="25"/>
      <c r="GC177" s="25"/>
      <c r="GD177" s="25"/>
      <c r="GE177" s="25"/>
      <c r="GF177" s="25"/>
      <c r="GG177" s="25"/>
      <c r="GH177" s="25"/>
      <c r="GI177" s="25"/>
      <c r="GJ177" s="25"/>
      <c r="GK177" s="25"/>
      <c r="GL177" s="25"/>
      <c r="GM177" s="25"/>
      <c r="GN177" s="25"/>
      <c r="GO177" s="25"/>
      <c r="GP177" s="25"/>
      <c r="GQ177" s="25"/>
      <c r="GR177" s="25"/>
      <c r="GS177" s="25"/>
      <c r="GT177" s="25"/>
      <c r="GU177" s="25"/>
      <c r="GV177" s="25"/>
      <c r="GW177" s="25"/>
      <c r="GX177" s="25"/>
      <c r="GY177" s="25"/>
      <c r="GZ177" s="25"/>
      <c r="HA177" s="25"/>
      <c r="HB177" s="25"/>
      <c r="HC177" s="25"/>
      <c r="HD177" s="25"/>
      <c r="HE177" s="25"/>
      <c r="HF177" s="25"/>
      <c r="HG177" s="25"/>
      <c r="HH177" s="25"/>
      <c r="HI177" s="25"/>
      <c r="HJ177" s="25"/>
      <c r="HK177" s="25"/>
      <c r="HL177" s="25"/>
      <c r="HM177" s="25"/>
      <c r="HN177" s="25"/>
      <c r="HO177" s="25"/>
      <c r="HP177" s="25"/>
      <c r="HQ177" s="25"/>
      <c r="HR177" s="25"/>
      <c r="HS177" s="25"/>
      <c r="HT177" s="25"/>
      <c r="HU177" s="25"/>
      <c r="HV177" s="25"/>
      <c r="HW177" s="25"/>
      <c r="HX177" s="25"/>
      <c r="HY177" s="25"/>
      <c r="HZ177" s="25"/>
      <c r="IA177" s="25"/>
      <c r="IB177" s="25"/>
      <c r="IC177" s="25"/>
      <c r="ID177" s="25"/>
      <c r="IE177" s="25"/>
      <c r="IF177" s="25"/>
      <c r="IG177" s="25"/>
      <c r="IH177" s="25"/>
      <c r="II177" s="25"/>
      <c r="IJ177" s="25"/>
      <c r="IK177" s="25"/>
      <c r="IL177" s="25"/>
      <c r="IM177" s="25"/>
      <c r="IN177" s="25"/>
      <c r="IO177" s="25"/>
      <c r="IP177" s="25"/>
      <c r="IQ177" s="25"/>
      <c r="IR177" s="25"/>
      <c r="IS177" s="25"/>
      <c r="IT177" s="25"/>
      <c r="IU177" s="25"/>
      <c r="IV177" s="25"/>
    </row>
    <row r="178" spans="2:256" s="27" customFormat="1" x14ac:dyDescent="0.25">
      <c r="B178" s="25"/>
      <c r="C178" s="32"/>
      <c r="D178" s="33"/>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c r="FJ178" s="25"/>
      <c r="FK178" s="25"/>
      <c r="FL178" s="25"/>
      <c r="FM178" s="25"/>
      <c r="FN178" s="25"/>
      <c r="FO178" s="25"/>
      <c r="FP178" s="25"/>
      <c r="FQ178" s="25"/>
      <c r="FR178" s="25"/>
      <c r="FS178" s="25"/>
      <c r="FT178" s="25"/>
      <c r="FU178" s="25"/>
      <c r="FV178" s="25"/>
      <c r="FW178" s="25"/>
      <c r="FX178" s="25"/>
      <c r="FY178" s="25"/>
      <c r="FZ178" s="25"/>
      <c r="GA178" s="25"/>
      <c r="GB178" s="25"/>
      <c r="GC178" s="25"/>
      <c r="GD178" s="25"/>
      <c r="GE178" s="25"/>
      <c r="GF178" s="25"/>
      <c r="GG178" s="25"/>
      <c r="GH178" s="25"/>
      <c r="GI178" s="25"/>
      <c r="GJ178" s="25"/>
      <c r="GK178" s="25"/>
      <c r="GL178" s="25"/>
      <c r="GM178" s="25"/>
      <c r="GN178" s="25"/>
      <c r="GO178" s="25"/>
      <c r="GP178" s="25"/>
      <c r="GQ178" s="25"/>
      <c r="GR178" s="25"/>
      <c r="GS178" s="25"/>
      <c r="GT178" s="25"/>
      <c r="GU178" s="25"/>
      <c r="GV178" s="25"/>
      <c r="GW178" s="25"/>
      <c r="GX178" s="25"/>
      <c r="GY178" s="25"/>
      <c r="GZ178" s="25"/>
      <c r="HA178" s="25"/>
      <c r="HB178" s="25"/>
      <c r="HC178" s="25"/>
      <c r="HD178" s="25"/>
      <c r="HE178" s="25"/>
      <c r="HF178" s="25"/>
      <c r="HG178" s="25"/>
      <c r="HH178" s="25"/>
      <c r="HI178" s="25"/>
      <c r="HJ178" s="25"/>
      <c r="HK178" s="25"/>
      <c r="HL178" s="25"/>
      <c r="HM178" s="25"/>
      <c r="HN178" s="25"/>
      <c r="HO178" s="25"/>
      <c r="HP178" s="25"/>
      <c r="HQ178" s="25"/>
      <c r="HR178" s="25"/>
      <c r="HS178" s="25"/>
      <c r="HT178" s="25"/>
      <c r="HU178" s="25"/>
      <c r="HV178" s="25"/>
      <c r="HW178" s="25"/>
      <c r="HX178" s="25"/>
      <c r="HY178" s="25"/>
      <c r="HZ178" s="25"/>
      <c r="IA178" s="25"/>
      <c r="IB178" s="25"/>
      <c r="IC178" s="25"/>
      <c r="ID178" s="25"/>
      <c r="IE178" s="25"/>
      <c r="IF178" s="25"/>
      <c r="IG178" s="25"/>
      <c r="IH178" s="25"/>
      <c r="II178" s="25"/>
      <c r="IJ178" s="25"/>
      <c r="IK178" s="25"/>
      <c r="IL178" s="25"/>
      <c r="IM178" s="25"/>
      <c r="IN178" s="25"/>
      <c r="IO178" s="25"/>
      <c r="IP178" s="25"/>
      <c r="IQ178" s="25"/>
      <c r="IR178" s="25"/>
      <c r="IS178" s="25"/>
      <c r="IT178" s="25"/>
      <c r="IU178" s="25"/>
      <c r="IV178" s="25"/>
    </row>
    <row r="179" spans="2:256" s="27" customFormat="1" x14ac:dyDescent="0.25">
      <c r="B179" s="25"/>
      <c r="C179" s="32"/>
      <c r="D179" s="33"/>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c r="FJ179" s="25"/>
      <c r="FK179" s="25"/>
      <c r="FL179" s="25"/>
      <c r="FM179" s="25"/>
      <c r="FN179" s="25"/>
      <c r="FO179" s="25"/>
      <c r="FP179" s="25"/>
      <c r="FQ179" s="25"/>
      <c r="FR179" s="25"/>
      <c r="FS179" s="25"/>
      <c r="FT179" s="25"/>
      <c r="FU179" s="25"/>
      <c r="FV179" s="25"/>
      <c r="FW179" s="25"/>
      <c r="FX179" s="25"/>
      <c r="FY179" s="25"/>
      <c r="FZ179" s="25"/>
      <c r="GA179" s="25"/>
      <c r="GB179" s="25"/>
      <c r="GC179" s="25"/>
      <c r="GD179" s="25"/>
      <c r="GE179" s="25"/>
      <c r="GF179" s="25"/>
      <c r="GG179" s="25"/>
      <c r="GH179" s="25"/>
      <c r="GI179" s="25"/>
      <c r="GJ179" s="25"/>
      <c r="GK179" s="25"/>
      <c r="GL179" s="25"/>
      <c r="GM179" s="25"/>
      <c r="GN179" s="25"/>
      <c r="GO179" s="25"/>
      <c r="GP179" s="25"/>
      <c r="GQ179" s="25"/>
      <c r="GR179" s="25"/>
      <c r="GS179" s="25"/>
      <c r="GT179" s="25"/>
      <c r="GU179" s="25"/>
      <c r="GV179" s="25"/>
      <c r="GW179" s="25"/>
      <c r="GX179" s="25"/>
      <c r="GY179" s="25"/>
      <c r="GZ179" s="25"/>
      <c r="HA179" s="25"/>
      <c r="HB179" s="25"/>
      <c r="HC179" s="25"/>
      <c r="HD179" s="25"/>
      <c r="HE179" s="25"/>
      <c r="HF179" s="25"/>
      <c r="HG179" s="25"/>
      <c r="HH179" s="25"/>
      <c r="HI179" s="25"/>
      <c r="HJ179" s="25"/>
      <c r="HK179" s="25"/>
      <c r="HL179" s="25"/>
      <c r="HM179" s="25"/>
      <c r="HN179" s="25"/>
      <c r="HO179" s="25"/>
      <c r="HP179" s="25"/>
      <c r="HQ179" s="25"/>
      <c r="HR179" s="25"/>
      <c r="HS179" s="25"/>
      <c r="HT179" s="25"/>
      <c r="HU179" s="25"/>
      <c r="HV179" s="25"/>
      <c r="HW179" s="25"/>
      <c r="HX179" s="25"/>
      <c r="HY179" s="25"/>
      <c r="HZ179" s="25"/>
      <c r="IA179" s="25"/>
      <c r="IB179" s="25"/>
      <c r="IC179" s="25"/>
      <c r="ID179" s="25"/>
      <c r="IE179" s="25"/>
      <c r="IF179" s="25"/>
      <c r="IG179" s="25"/>
      <c r="IH179" s="25"/>
      <c r="II179" s="25"/>
      <c r="IJ179" s="25"/>
      <c r="IK179" s="25"/>
      <c r="IL179" s="25"/>
      <c r="IM179" s="25"/>
      <c r="IN179" s="25"/>
      <c r="IO179" s="25"/>
      <c r="IP179" s="25"/>
      <c r="IQ179" s="25"/>
      <c r="IR179" s="25"/>
      <c r="IS179" s="25"/>
      <c r="IT179" s="25"/>
      <c r="IU179" s="25"/>
      <c r="IV179" s="25"/>
    </row>
    <row r="180" spans="2:256" s="27" customFormat="1" x14ac:dyDescent="0.25">
      <c r="B180" s="25"/>
      <c r="C180" s="32"/>
      <c r="D180" s="33"/>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c r="FJ180" s="25"/>
      <c r="FK180" s="25"/>
      <c r="FL180" s="25"/>
      <c r="FM180" s="25"/>
      <c r="FN180" s="25"/>
      <c r="FO180" s="25"/>
      <c r="FP180" s="25"/>
      <c r="FQ180" s="25"/>
      <c r="FR180" s="25"/>
      <c r="FS180" s="25"/>
      <c r="FT180" s="25"/>
      <c r="FU180" s="25"/>
      <c r="FV180" s="25"/>
      <c r="FW180" s="25"/>
      <c r="FX180" s="25"/>
      <c r="FY180" s="25"/>
      <c r="FZ180" s="25"/>
      <c r="GA180" s="25"/>
      <c r="GB180" s="25"/>
      <c r="GC180" s="25"/>
      <c r="GD180" s="25"/>
      <c r="GE180" s="25"/>
      <c r="GF180" s="25"/>
      <c r="GG180" s="25"/>
      <c r="GH180" s="25"/>
      <c r="GI180" s="25"/>
      <c r="GJ180" s="25"/>
      <c r="GK180" s="25"/>
      <c r="GL180" s="25"/>
      <c r="GM180" s="25"/>
      <c r="GN180" s="25"/>
      <c r="GO180" s="25"/>
      <c r="GP180" s="25"/>
      <c r="GQ180" s="25"/>
      <c r="GR180" s="25"/>
      <c r="GS180" s="25"/>
      <c r="GT180" s="25"/>
      <c r="GU180" s="25"/>
      <c r="GV180" s="25"/>
      <c r="GW180" s="25"/>
      <c r="GX180" s="25"/>
      <c r="GY180" s="25"/>
      <c r="GZ180" s="25"/>
      <c r="HA180" s="25"/>
      <c r="HB180" s="25"/>
      <c r="HC180" s="25"/>
      <c r="HD180" s="25"/>
      <c r="HE180" s="25"/>
      <c r="HF180" s="25"/>
      <c r="HG180" s="25"/>
      <c r="HH180" s="25"/>
      <c r="HI180" s="25"/>
      <c r="HJ180" s="25"/>
      <c r="HK180" s="25"/>
      <c r="HL180" s="25"/>
      <c r="HM180" s="25"/>
      <c r="HN180" s="25"/>
      <c r="HO180" s="25"/>
      <c r="HP180" s="25"/>
      <c r="HQ180" s="25"/>
      <c r="HR180" s="25"/>
      <c r="HS180" s="25"/>
      <c r="HT180" s="25"/>
      <c r="HU180" s="25"/>
      <c r="HV180" s="25"/>
      <c r="HW180" s="25"/>
      <c r="HX180" s="25"/>
      <c r="HY180" s="25"/>
      <c r="HZ180" s="25"/>
      <c r="IA180" s="25"/>
      <c r="IB180" s="25"/>
      <c r="IC180" s="25"/>
      <c r="ID180" s="25"/>
      <c r="IE180" s="25"/>
      <c r="IF180" s="25"/>
      <c r="IG180" s="25"/>
      <c r="IH180" s="25"/>
      <c r="II180" s="25"/>
      <c r="IJ180" s="25"/>
      <c r="IK180" s="25"/>
      <c r="IL180" s="25"/>
      <c r="IM180" s="25"/>
      <c r="IN180" s="25"/>
      <c r="IO180" s="25"/>
      <c r="IP180" s="25"/>
      <c r="IQ180" s="25"/>
      <c r="IR180" s="25"/>
      <c r="IS180" s="25"/>
      <c r="IT180" s="25"/>
      <c r="IU180" s="25"/>
      <c r="IV180" s="25"/>
    </row>
    <row r="181" spans="2:256" s="27" customFormat="1" x14ac:dyDescent="0.25">
      <c r="B181" s="25"/>
      <c r="C181" s="32"/>
      <c r="D181" s="33"/>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c r="FJ181" s="25"/>
      <c r="FK181" s="25"/>
      <c r="FL181" s="25"/>
      <c r="FM181" s="25"/>
      <c r="FN181" s="25"/>
      <c r="FO181" s="25"/>
      <c r="FP181" s="25"/>
      <c r="FQ181" s="25"/>
      <c r="FR181" s="25"/>
      <c r="FS181" s="25"/>
      <c r="FT181" s="25"/>
      <c r="FU181" s="25"/>
      <c r="FV181" s="25"/>
      <c r="FW181" s="25"/>
      <c r="FX181" s="25"/>
      <c r="FY181" s="25"/>
      <c r="FZ181" s="25"/>
      <c r="GA181" s="25"/>
      <c r="GB181" s="25"/>
      <c r="GC181" s="25"/>
      <c r="GD181" s="25"/>
      <c r="GE181" s="25"/>
      <c r="GF181" s="25"/>
      <c r="GG181" s="25"/>
      <c r="GH181" s="25"/>
      <c r="GI181" s="25"/>
      <c r="GJ181" s="25"/>
      <c r="GK181" s="25"/>
      <c r="GL181" s="25"/>
      <c r="GM181" s="25"/>
      <c r="GN181" s="25"/>
      <c r="GO181" s="25"/>
      <c r="GP181" s="25"/>
      <c r="GQ181" s="25"/>
      <c r="GR181" s="25"/>
      <c r="GS181" s="25"/>
      <c r="GT181" s="25"/>
      <c r="GU181" s="25"/>
      <c r="GV181" s="25"/>
      <c r="GW181" s="25"/>
      <c r="GX181" s="25"/>
      <c r="GY181" s="25"/>
      <c r="GZ181" s="25"/>
      <c r="HA181" s="25"/>
      <c r="HB181" s="25"/>
      <c r="HC181" s="25"/>
      <c r="HD181" s="25"/>
      <c r="HE181" s="25"/>
      <c r="HF181" s="25"/>
      <c r="HG181" s="25"/>
      <c r="HH181" s="25"/>
      <c r="HI181" s="25"/>
      <c r="HJ181" s="25"/>
      <c r="HK181" s="25"/>
      <c r="HL181" s="25"/>
      <c r="HM181" s="25"/>
      <c r="HN181" s="25"/>
      <c r="HO181" s="25"/>
      <c r="HP181" s="25"/>
      <c r="HQ181" s="25"/>
      <c r="HR181" s="25"/>
      <c r="HS181" s="25"/>
      <c r="HT181" s="25"/>
      <c r="HU181" s="25"/>
      <c r="HV181" s="25"/>
      <c r="HW181" s="25"/>
      <c r="HX181" s="25"/>
      <c r="HY181" s="25"/>
      <c r="HZ181" s="25"/>
      <c r="IA181" s="25"/>
      <c r="IB181" s="25"/>
      <c r="IC181" s="25"/>
      <c r="ID181" s="25"/>
      <c r="IE181" s="25"/>
      <c r="IF181" s="25"/>
      <c r="IG181" s="25"/>
      <c r="IH181" s="25"/>
      <c r="II181" s="25"/>
      <c r="IJ181" s="25"/>
      <c r="IK181" s="25"/>
      <c r="IL181" s="25"/>
      <c r="IM181" s="25"/>
      <c r="IN181" s="25"/>
      <c r="IO181" s="25"/>
      <c r="IP181" s="25"/>
      <c r="IQ181" s="25"/>
      <c r="IR181" s="25"/>
      <c r="IS181" s="25"/>
      <c r="IT181" s="25"/>
      <c r="IU181" s="25"/>
      <c r="IV181" s="25"/>
    </row>
    <row r="182" spans="2:256" s="27" customFormat="1" x14ac:dyDescent="0.25">
      <c r="B182" s="25"/>
      <c r="C182" s="32"/>
      <c r="D182" s="33"/>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c r="FJ182" s="25"/>
      <c r="FK182" s="25"/>
      <c r="FL182" s="25"/>
      <c r="FM182" s="25"/>
      <c r="FN182" s="25"/>
      <c r="FO182" s="25"/>
      <c r="FP182" s="25"/>
      <c r="FQ182" s="25"/>
      <c r="FR182" s="25"/>
      <c r="FS182" s="25"/>
      <c r="FT182" s="25"/>
      <c r="FU182" s="25"/>
      <c r="FV182" s="25"/>
      <c r="FW182" s="25"/>
      <c r="FX182" s="25"/>
      <c r="FY182" s="25"/>
      <c r="FZ182" s="25"/>
      <c r="GA182" s="25"/>
      <c r="GB182" s="25"/>
      <c r="GC182" s="25"/>
      <c r="GD182" s="25"/>
      <c r="GE182" s="25"/>
      <c r="GF182" s="25"/>
      <c r="GG182" s="25"/>
      <c r="GH182" s="25"/>
      <c r="GI182" s="25"/>
      <c r="GJ182" s="25"/>
      <c r="GK182" s="25"/>
      <c r="GL182" s="25"/>
      <c r="GM182" s="25"/>
      <c r="GN182" s="25"/>
      <c r="GO182" s="25"/>
      <c r="GP182" s="25"/>
      <c r="GQ182" s="25"/>
      <c r="GR182" s="25"/>
      <c r="GS182" s="25"/>
      <c r="GT182" s="25"/>
      <c r="GU182" s="25"/>
      <c r="GV182" s="25"/>
      <c r="GW182" s="25"/>
      <c r="GX182" s="25"/>
      <c r="GY182" s="25"/>
      <c r="GZ182" s="25"/>
      <c r="HA182" s="25"/>
      <c r="HB182" s="25"/>
      <c r="HC182" s="25"/>
      <c r="HD182" s="25"/>
      <c r="HE182" s="25"/>
      <c r="HF182" s="25"/>
      <c r="HG182" s="25"/>
      <c r="HH182" s="25"/>
      <c r="HI182" s="25"/>
      <c r="HJ182" s="25"/>
      <c r="HK182" s="25"/>
      <c r="HL182" s="25"/>
      <c r="HM182" s="25"/>
      <c r="HN182" s="25"/>
      <c r="HO182" s="25"/>
      <c r="HP182" s="25"/>
      <c r="HQ182" s="25"/>
      <c r="HR182" s="25"/>
      <c r="HS182" s="25"/>
      <c r="HT182" s="25"/>
      <c r="HU182" s="25"/>
      <c r="HV182" s="25"/>
      <c r="HW182" s="25"/>
      <c r="HX182" s="25"/>
      <c r="HY182" s="25"/>
      <c r="HZ182" s="25"/>
      <c r="IA182" s="25"/>
      <c r="IB182" s="25"/>
      <c r="IC182" s="25"/>
      <c r="ID182" s="25"/>
      <c r="IE182" s="25"/>
      <c r="IF182" s="25"/>
      <c r="IG182" s="25"/>
      <c r="IH182" s="25"/>
      <c r="II182" s="25"/>
      <c r="IJ182" s="25"/>
      <c r="IK182" s="25"/>
      <c r="IL182" s="25"/>
      <c r="IM182" s="25"/>
      <c r="IN182" s="25"/>
      <c r="IO182" s="25"/>
      <c r="IP182" s="25"/>
      <c r="IQ182" s="25"/>
      <c r="IR182" s="25"/>
      <c r="IS182" s="25"/>
      <c r="IT182" s="25"/>
      <c r="IU182" s="25"/>
      <c r="IV182" s="25"/>
    </row>
    <row r="183" spans="2:256" s="27" customFormat="1" x14ac:dyDescent="0.25">
      <c r="B183" s="25"/>
      <c r="C183" s="32"/>
      <c r="D183" s="33"/>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c r="EV183" s="25"/>
      <c r="EW183" s="25"/>
      <c r="EX183" s="25"/>
      <c r="EY183" s="25"/>
      <c r="EZ183" s="25"/>
      <c r="FA183" s="25"/>
      <c r="FB183" s="25"/>
      <c r="FC183" s="25"/>
      <c r="FD183" s="25"/>
      <c r="FE183" s="25"/>
      <c r="FF183" s="25"/>
      <c r="FG183" s="25"/>
      <c r="FH183" s="25"/>
      <c r="FI183" s="25"/>
      <c r="FJ183" s="25"/>
      <c r="FK183" s="25"/>
      <c r="FL183" s="25"/>
      <c r="FM183" s="25"/>
      <c r="FN183" s="25"/>
      <c r="FO183" s="25"/>
      <c r="FP183" s="25"/>
      <c r="FQ183" s="25"/>
      <c r="FR183" s="25"/>
      <c r="FS183" s="25"/>
      <c r="FT183" s="25"/>
      <c r="FU183" s="25"/>
      <c r="FV183" s="25"/>
      <c r="FW183" s="25"/>
      <c r="FX183" s="25"/>
      <c r="FY183" s="25"/>
      <c r="FZ183" s="25"/>
      <c r="GA183" s="25"/>
      <c r="GB183" s="25"/>
      <c r="GC183" s="25"/>
      <c r="GD183" s="25"/>
      <c r="GE183" s="25"/>
      <c r="GF183" s="25"/>
      <c r="GG183" s="25"/>
      <c r="GH183" s="25"/>
      <c r="GI183" s="25"/>
      <c r="GJ183" s="25"/>
      <c r="GK183" s="25"/>
      <c r="GL183" s="25"/>
      <c r="GM183" s="25"/>
      <c r="GN183" s="25"/>
      <c r="GO183" s="25"/>
      <c r="GP183" s="25"/>
      <c r="GQ183" s="25"/>
      <c r="GR183" s="25"/>
      <c r="GS183" s="25"/>
      <c r="GT183" s="25"/>
      <c r="GU183" s="25"/>
      <c r="GV183" s="25"/>
      <c r="GW183" s="25"/>
      <c r="GX183" s="25"/>
      <c r="GY183" s="25"/>
      <c r="GZ183" s="25"/>
      <c r="HA183" s="25"/>
      <c r="HB183" s="25"/>
      <c r="HC183" s="25"/>
      <c r="HD183" s="25"/>
      <c r="HE183" s="25"/>
      <c r="HF183" s="25"/>
      <c r="HG183" s="25"/>
      <c r="HH183" s="25"/>
      <c r="HI183" s="25"/>
      <c r="HJ183" s="25"/>
      <c r="HK183" s="25"/>
      <c r="HL183" s="25"/>
      <c r="HM183" s="25"/>
      <c r="HN183" s="25"/>
      <c r="HO183" s="25"/>
      <c r="HP183" s="25"/>
      <c r="HQ183" s="25"/>
      <c r="HR183" s="25"/>
      <c r="HS183" s="25"/>
      <c r="HT183" s="25"/>
      <c r="HU183" s="25"/>
      <c r="HV183" s="25"/>
      <c r="HW183" s="25"/>
      <c r="HX183" s="25"/>
      <c r="HY183" s="25"/>
      <c r="HZ183" s="25"/>
      <c r="IA183" s="25"/>
      <c r="IB183" s="25"/>
      <c r="IC183" s="25"/>
      <c r="ID183" s="25"/>
      <c r="IE183" s="25"/>
      <c r="IF183" s="25"/>
      <c r="IG183" s="25"/>
      <c r="IH183" s="25"/>
      <c r="II183" s="25"/>
      <c r="IJ183" s="25"/>
      <c r="IK183" s="25"/>
      <c r="IL183" s="25"/>
      <c r="IM183" s="25"/>
      <c r="IN183" s="25"/>
      <c r="IO183" s="25"/>
      <c r="IP183" s="25"/>
      <c r="IQ183" s="25"/>
      <c r="IR183" s="25"/>
      <c r="IS183" s="25"/>
      <c r="IT183" s="25"/>
      <c r="IU183" s="25"/>
      <c r="IV183" s="25"/>
    </row>
    <row r="184" spans="2:256" s="27" customFormat="1" x14ac:dyDescent="0.25">
      <c r="B184" s="25"/>
      <c r="C184" s="32"/>
      <c r="D184" s="33"/>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c r="EC184" s="25"/>
      <c r="ED184" s="25"/>
      <c r="EE184" s="25"/>
      <c r="EF184" s="25"/>
      <c r="EG184" s="25"/>
      <c r="EH184" s="25"/>
      <c r="EI184" s="25"/>
      <c r="EJ184" s="25"/>
      <c r="EK184" s="25"/>
      <c r="EL184" s="25"/>
      <c r="EM184" s="25"/>
      <c r="EN184" s="25"/>
      <c r="EO184" s="25"/>
      <c r="EP184" s="25"/>
      <c r="EQ184" s="25"/>
      <c r="ER184" s="25"/>
      <c r="ES184" s="25"/>
      <c r="ET184" s="25"/>
      <c r="EU184" s="25"/>
      <c r="EV184" s="25"/>
      <c r="EW184" s="25"/>
      <c r="EX184" s="25"/>
      <c r="EY184" s="25"/>
      <c r="EZ184" s="25"/>
      <c r="FA184" s="25"/>
      <c r="FB184" s="25"/>
      <c r="FC184" s="25"/>
      <c r="FD184" s="25"/>
      <c r="FE184" s="25"/>
      <c r="FF184" s="25"/>
      <c r="FG184" s="25"/>
      <c r="FH184" s="25"/>
      <c r="FI184" s="25"/>
      <c r="FJ184" s="25"/>
      <c r="FK184" s="25"/>
      <c r="FL184" s="25"/>
      <c r="FM184" s="25"/>
      <c r="FN184" s="25"/>
      <c r="FO184" s="25"/>
      <c r="FP184" s="25"/>
      <c r="FQ184" s="25"/>
      <c r="FR184" s="25"/>
      <c r="FS184" s="25"/>
      <c r="FT184" s="25"/>
      <c r="FU184" s="25"/>
      <c r="FV184" s="25"/>
      <c r="FW184" s="25"/>
      <c r="FX184" s="25"/>
      <c r="FY184" s="25"/>
      <c r="FZ184" s="25"/>
      <c r="GA184" s="25"/>
      <c r="GB184" s="25"/>
      <c r="GC184" s="25"/>
      <c r="GD184" s="25"/>
      <c r="GE184" s="25"/>
      <c r="GF184" s="25"/>
      <c r="GG184" s="25"/>
      <c r="GH184" s="25"/>
      <c r="GI184" s="25"/>
      <c r="GJ184" s="25"/>
      <c r="GK184" s="25"/>
      <c r="GL184" s="25"/>
      <c r="GM184" s="25"/>
      <c r="GN184" s="25"/>
      <c r="GO184" s="25"/>
      <c r="GP184" s="25"/>
      <c r="GQ184" s="25"/>
      <c r="GR184" s="25"/>
      <c r="GS184" s="25"/>
      <c r="GT184" s="25"/>
      <c r="GU184" s="25"/>
      <c r="GV184" s="25"/>
      <c r="GW184" s="25"/>
      <c r="GX184" s="25"/>
      <c r="GY184" s="25"/>
      <c r="GZ184" s="25"/>
      <c r="HA184" s="25"/>
      <c r="HB184" s="25"/>
      <c r="HC184" s="25"/>
      <c r="HD184" s="25"/>
      <c r="HE184" s="25"/>
      <c r="HF184" s="25"/>
      <c r="HG184" s="25"/>
      <c r="HH184" s="25"/>
      <c r="HI184" s="25"/>
      <c r="HJ184" s="25"/>
      <c r="HK184" s="25"/>
      <c r="HL184" s="25"/>
      <c r="HM184" s="25"/>
      <c r="HN184" s="25"/>
      <c r="HO184" s="25"/>
      <c r="HP184" s="25"/>
      <c r="HQ184" s="25"/>
      <c r="HR184" s="25"/>
      <c r="HS184" s="25"/>
      <c r="HT184" s="25"/>
      <c r="HU184" s="25"/>
      <c r="HV184" s="25"/>
      <c r="HW184" s="25"/>
      <c r="HX184" s="25"/>
      <c r="HY184" s="25"/>
      <c r="HZ184" s="25"/>
      <c r="IA184" s="25"/>
      <c r="IB184" s="25"/>
      <c r="IC184" s="25"/>
      <c r="ID184" s="25"/>
      <c r="IE184" s="25"/>
      <c r="IF184" s="25"/>
      <c r="IG184" s="25"/>
      <c r="IH184" s="25"/>
      <c r="II184" s="25"/>
      <c r="IJ184" s="25"/>
      <c r="IK184" s="25"/>
      <c r="IL184" s="25"/>
      <c r="IM184" s="25"/>
      <c r="IN184" s="25"/>
      <c r="IO184" s="25"/>
      <c r="IP184" s="25"/>
      <c r="IQ184" s="25"/>
      <c r="IR184" s="25"/>
      <c r="IS184" s="25"/>
      <c r="IT184" s="25"/>
      <c r="IU184" s="25"/>
      <c r="IV184" s="25"/>
    </row>
    <row r="185" spans="2:256" s="27" customFormat="1" x14ac:dyDescent="0.25">
      <c r="B185" s="25"/>
      <c r="C185" s="32"/>
      <c r="D185" s="33"/>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c r="EC185" s="25"/>
      <c r="ED185" s="25"/>
      <c r="EE185" s="25"/>
      <c r="EF185" s="25"/>
      <c r="EG185" s="25"/>
      <c r="EH185" s="25"/>
      <c r="EI185" s="25"/>
      <c r="EJ185" s="25"/>
      <c r="EK185" s="25"/>
      <c r="EL185" s="25"/>
      <c r="EM185" s="25"/>
      <c r="EN185" s="25"/>
      <c r="EO185" s="25"/>
      <c r="EP185" s="25"/>
      <c r="EQ185" s="25"/>
      <c r="ER185" s="25"/>
      <c r="ES185" s="25"/>
      <c r="ET185" s="25"/>
      <c r="EU185" s="25"/>
      <c r="EV185" s="25"/>
      <c r="EW185" s="25"/>
      <c r="EX185" s="25"/>
      <c r="EY185" s="25"/>
      <c r="EZ185" s="25"/>
      <c r="FA185" s="25"/>
      <c r="FB185" s="25"/>
      <c r="FC185" s="25"/>
      <c r="FD185" s="25"/>
      <c r="FE185" s="25"/>
      <c r="FF185" s="25"/>
      <c r="FG185" s="25"/>
      <c r="FH185" s="25"/>
      <c r="FI185" s="25"/>
      <c r="FJ185" s="25"/>
      <c r="FK185" s="25"/>
      <c r="FL185" s="25"/>
      <c r="FM185" s="25"/>
      <c r="FN185" s="25"/>
      <c r="FO185" s="25"/>
      <c r="FP185" s="25"/>
      <c r="FQ185" s="25"/>
      <c r="FR185" s="25"/>
      <c r="FS185" s="25"/>
      <c r="FT185" s="25"/>
      <c r="FU185" s="25"/>
      <c r="FV185" s="25"/>
      <c r="FW185" s="25"/>
      <c r="FX185" s="25"/>
      <c r="FY185" s="25"/>
      <c r="FZ185" s="25"/>
      <c r="GA185" s="25"/>
      <c r="GB185" s="25"/>
      <c r="GC185" s="25"/>
      <c r="GD185" s="25"/>
      <c r="GE185" s="25"/>
      <c r="GF185" s="25"/>
      <c r="GG185" s="25"/>
      <c r="GH185" s="25"/>
      <c r="GI185" s="25"/>
      <c r="GJ185" s="25"/>
      <c r="GK185" s="25"/>
      <c r="GL185" s="25"/>
      <c r="GM185" s="25"/>
      <c r="GN185" s="25"/>
      <c r="GO185" s="25"/>
      <c r="GP185" s="25"/>
      <c r="GQ185" s="25"/>
      <c r="GR185" s="25"/>
      <c r="GS185" s="25"/>
      <c r="GT185" s="25"/>
      <c r="GU185" s="25"/>
      <c r="GV185" s="25"/>
      <c r="GW185" s="25"/>
      <c r="GX185" s="25"/>
      <c r="GY185" s="25"/>
      <c r="GZ185" s="25"/>
      <c r="HA185" s="25"/>
      <c r="HB185" s="25"/>
      <c r="HC185" s="25"/>
      <c r="HD185" s="25"/>
      <c r="HE185" s="25"/>
      <c r="HF185" s="25"/>
      <c r="HG185" s="25"/>
      <c r="HH185" s="25"/>
      <c r="HI185" s="25"/>
      <c r="HJ185" s="25"/>
      <c r="HK185" s="25"/>
      <c r="HL185" s="25"/>
      <c r="HM185" s="25"/>
      <c r="HN185" s="25"/>
      <c r="HO185" s="25"/>
      <c r="HP185" s="25"/>
      <c r="HQ185" s="25"/>
      <c r="HR185" s="25"/>
      <c r="HS185" s="25"/>
      <c r="HT185" s="25"/>
      <c r="HU185" s="25"/>
      <c r="HV185" s="25"/>
      <c r="HW185" s="25"/>
      <c r="HX185" s="25"/>
      <c r="HY185" s="25"/>
      <c r="HZ185" s="25"/>
      <c r="IA185" s="25"/>
      <c r="IB185" s="25"/>
      <c r="IC185" s="25"/>
      <c r="ID185" s="25"/>
      <c r="IE185" s="25"/>
      <c r="IF185" s="25"/>
      <c r="IG185" s="25"/>
      <c r="IH185" s="25"/>
      <c r="II185" s="25"/>
      <c r="IJ185" s="25"/>
      <c r="IK185" s="25"/>
      <c r="IL185" s="25"/>
      <c r="IM185" s="25"/>
      <c r="IN185" s="25"/>
      <c r="IO185" s="25"/>
      <c r="IP185" s="25"/>
      <c r="IQ185" s="25"/>
      <c r="IR185" s="25"/>
      <c r="IS185" s="25"/>
      <c r="IT185" s="25"/>
      <c r="IU185" s="25"/>
      <c r="IV185" s="25"/>
    </row>
    <row r="186" spans="2:256" s="27" customFormat="1" x14ac:dyDescent="0.25">
      <c r="B186" s="25"/>
      <c r="C186" s="32"/>
      <c r="D186" s="33"/>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25"/>
      <c r="FI186" s="25"/>
      <c r="FJ186" s="25"/>
      <c r="FK186" s="25"/>
      <c r="FL186" s="25"/>
      <c r="FM186" s="25"/>
      <c r="FN186" s="25"/>
      <c r="FO186" s="25"/>
      <c r="FP186" s="25"/>
      <c r="FQ186" s="25"/>
      <c r="FR186" s="25"/>
      <c r="FS186" s="25"/>
      <c r="FT186" s="25"/>
      <c r="FU186" s="25"/>
      <c r="FV186" s="25"/>
      <c r="FW186" s="25"/>
      <c r="FX186" s="25"/>
      <c r="FY186" s="25"/>
      <c r="FZ186" s="25"/>
      <c r="GA186" s="25"/>
      <c r="GB186" s="25"/>
      <c r="GC186" s="25"/>
      <c r="GD186" s="25"/>
      <c r="GE186" s="25"/>
      <c r="GF186" s="25"/>
      <c r="GG186" s="25"/>
      <c r="GH186" s="25"/>
      <c r="GI186" s="25"/>
      <c r="GJ186" s="25"/>
      <c r="GK186" s="25"/>
      <c r="GL186" s="25"/>
      <c r="GM186" s="25"/>
      <c r="GN186" s="25"/>
      <c r="GO186" s="25"/>
      <c r="GP186" s="25"/>
      <c r="GQ186" s="25"/>
      <c r="GR186" s="25"/>
      <c r="GS186" s="25"/>
      <c r="GT186" s="25"/>
      <c r="GU186" s="25"/>
      <c r="GV186" s="25"/>
      <c r="GW186" s="25"/>
      <c r="GX186" s="25"/>
      <c r="GY186" s="25"/>
      <c r="GZ186" s="25"/>
      <c r="HA186" s="25"/>
      <c r="HB186" s="25"/>
      <c r="HC186" s="25"/>
      <c r="HD186" s="25"/>
      <c r="HE186" s="25"/>
      <c r="HF186" s="25"/>
      <c r="HG186" s="25"/>
      <c r="HH186" s="25"/>
      <c r="HI186" s="25"/>
      <c r="HJ186" s="25"/>
      <c r="HK186" s="25"/>
      <c r="HL186" s="25"/>
      <c r="HM186" s="25"/>
      <c r="HN186" s="25"/>
      <c r="HO186" s="25"/>
      <c r="HP186" s="25"/>
      <c r="HQ186" s="25"/>
      <c r="HR186" s="25"/>
      <c r="HS186" s="25"/>
      <c r="HT186" s="25"/>
      <c r="HU186" s="25"/>
      <c r="HV186" s="25"/>
      <c r="HW186" s="25"/>
      <c r="HX186" s="25"/>
      <c r="HY186" s="25"/>
      <c r="HZ186" s="25"/>
      <c r="IA186" s="25"/>
      <c r="IB186" s="25"/>
      <c r="IC186" s="25"/>
      <c r="ID186" s="25"/>
      <c r="IE186" s="25"/>
      <c r="IF186" s="25"/>
      <c r="IG186" s="25"/>
      <c r="IH186" s="25"/>
      <c r="II186" s="25"/>
      <c r="IJ186" s="25"/>
      <c r="IK186" s="25"/>
      <c r="IL186" s="25"/>
      <c r="IM186" s="25"/>
      <c r="IN186" s="25"/>
      <c r="IO186" s="25"/>
      <c r="IP186" s="25"/>
      <c r="IQ186" s="25"/>
      <c r="IR186" s="25"/>
      <c r="IS186" s="25"/>
      <c r="IT186" s="25"/>
      <c r="IU186" s="25"/>
      <c r="IV186" s="25"/>
    </row>
    <row r="187" spans="2:256" s="27" customFormat="1" x14ac:dyDescent="0.25">
      <c r="B187" s="25"/>
      <c r="C187" s="32"/>
      <c r="D187" s="33"/>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c r="EC187" s="25"/>
      <c r="ED187" s="25"/>
      <c r="EE187" s="25"/>
      <c r="EF187" s="25"/>
      <c r="EG187" s="25"/>
      <c r="EH187" s="25"/>
      <c r="EI187" s="25"/>
      <c r="EJ187" s="25"/>
      <c r="EK187" s="25"/>
      <c r="EL187" s="25"/>
      <c r="EM187" s="25"/>
      <c r="EN187" s="25"/>
      <c r="EO187" s="25"/>
      <c r="EP187" s="25"/>
      <c r="EQ187" s="25"/>
      <c r="ER187" s="25"/>
      <c r="ES187" s="25"/>
      <c r="ET187" s="25"/>
      <c r="EU187" s="25"/>
      <c r="EV187" s="25"/>
      <c r="EW187" s="25"/>
      <c r="EX187" s="25"/>
      <c r="EY187" s="25"/>
      <c r="EZ187" s="25"/>
      <c r="FA187" s="25"/>
      <c r="FB187" s="25"/>
      <c r="FC187" s="25"/>
      <c r="FD187" s="25"/>
      <c r="FE187" s="25"/>
      <c r="FF187" s="25"/>
      <c r="FG187" s="25"/>
      <c r="FH187" s="25"/>
      <c r="FI187" s="25"/>
      <c r="FJ187" s="25"/>
      <c r="FK187" s="25"/>
      <c r="FL187" s="25"/>
      <c r="FM187" s="25"/>
      <c r="FN187" s="25"/>
      <c r="FO187" s="25"/>
      <c r="FP187" s="25"/>
      <c r="FQ187" s="25"/>
      <c r="FR187" s="25"/>
      <c r="FS187" s="25"/>
      <c r="FT187" s="25"/>
      <c r="FU187" s="25"/>
      <c r="FV187" s="25"/>
      <c r="FW187" s="25"/>
      <c r="FX187" s="25"/>
      <c r="FY187" s="25"/>
      <c r="FZ187" s="25"/>
      <c r="GA187" s="25"/>
      <c r="GB187" s="25"/>
      <c r="GC187" s="25"/>
      <c r="GD187" s="25"/>
      <c r="GE187" s="25"/>
      <c r="GF187" s="25"/>
      <c r="GG187" s="25"/>
      <c r="GH187" s="25"/>
      <c r="GI187" s="25"/>
      <c r="GJ187" s="25"/>
      <c r="GK187" s="25"/>
      <c r="GL187" s="25"/>
      <c r="GM187" s="25"/>
      <c r="GN187" s="25"/>
      <c r="GO187" s="25"/>
      <c r="GP187" s="25"/>
      <c r="GQ187" s="25"/>
      <c r="GR187" s="25"/>
      <c r="GS187" s="25"/>
      <c r="GT187" s="25"/>
      <c r="GU187" s="25"/>
      <c r="GV187" s="25"/>
      <c r="GW187" s="25"/>
      <c r="GX187" s="25"/>
      <c r="GY187" s="25"/>
      <c r="GZ187" s="25"/>
      <c r="HA187" s="25"/>
      <c r="HB187" s="25"/>
      <c r="HC187" s="25"/>
      <c r="HD187" s="25"/>
      <c r="HE187" s="25"/>
      <c r="HF187" s="25"/>
      <c r="HG187" s="25"/>
      <c r="HH187" s="25"/>
      <c r="HI187" s="25"/>
      <c r="HJ187" s="25"/>
      <c r="HK187" s="25"/>
      <c r="HL187" s="25"/>
      <c r="HM187" s="25"/>
      <c r="HN187" s="25"/>
      <c r="HO187" s="25"/>
      <c r="HP187" s="25"/>
      <c r="HQ187" s="25"/>
      <c r="HR187" s="25"/>
      <c r="HS187" s="25"/>
      <c r="HT187" s="25"/>
      <c r="HU187" s="25"/>
      <c r="HV187" s="25"/>
      <c r="HW187" s="25"/>
      <c r="HX187" s="25"/>
      <c r="HY187" s="25"/>
      <c r="HZ187" s="25"/>
      <c r="IA187" s="25"/>
      <c r="IB187" s="25"/>
      <c r="IC187" s="25"/>
      <c r="ID187" s="25"/>
      <c r="IE187" s="25"/>
      <c r="IF187" s="25"/>
      <c r="IG187" s="25"/>
      <c r="IH187" s="25"/>
      <c r="II187" s="25"/>
      <c r="IJ187" s="25"/>
      <c r="IK187" s="25"/>
      <c r="IL187" s="25"/>
      <c r="IM187" s="25"/>
      <c r="IN187" s="25"/>
      <c r="IO187" s="25"/>
      <c r="IP187" s="25"/>
      <c r="IQ187" s="25"/>
      <c r="IR187" s="25"/>
      <c r="IS187" s="25"/>
      <c r="IT187" s="25"/>
      <c r="IU187" s="25"/>
      <c r="IV187" s="25"/>
    </row>
    <row r="188" spans="2:256" s="27" customFormat="1" x14ac:dyDescent="0.25">
      <c r="B188" s="25"/>
      <c r="C188" s="32"/>
      <c r="D188" s="33"/>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c r="EC188" s="25"/>
      <c r="ED188" s="25"/>
      <c r="EE188" s="25"/>
      <c r="EF188" s="25"/>
      <c r="EG188" s="25"/>
      <c r="EH188" s="25"/>
      <c r="EI188" s="25"/>
      <c r="EJ188" s="25"/>
      <c r="EK188" s="25"/>
      <c r="EL188" s="25"/>
      <c r="EM188" s="25"/>
      <c r="EN188" s="25"/>
      <c r="EO188" s="25"/>
      <c r="EP188" s="25"/>
      <c r="EQ188" s="25"/>
      <c r="ER188" s="25"/>
      <c r="ES188" s="25"/>
      <c r="ET188" s="25"/>
      <c r="EU188" s="25"/>
      <c r="EV188" s="25"/>
      <c r="EW188" s="25"/>
      <c r="EX188" s="25"/>
      <c r="EY188" s="25"/>
      <c r="EZ188" s="25"/>
      <c r="FA188" s="25"/>
      <c r="FB188" s="25"/>
      <c r="FC188" s="25"/>
      <c r="FD188" s="25"/>
      <c r="FE188" s="25"/>
      <c r="FF188" s="25"/>
      <c r="FG188" s="25"/>
      <c r="FH188" s="25"/>
      <c r="FI188" s="25"/>
      <c r="FJ188" s="25"/>
      <c r="FK188" s="25"/>
      <c r="FL188" s="25"/>
      <c r="FM188" s="25"/>
      <c r="FN188" s="25"/>
      <c r="FO188" s="25"/>
      <c r="FP188" s="25"/>
      <c r="FQ188" s="25"/>
      <c r="FR188" s="25"/>
      <c r="FS188" s="25"/>
      <c r="FT188" s="25"/>
      <c r="FU188" s="25"/>
      <c r="FV188" s="25"/>
      <c r="FW188" s="25"/>
      <c r="FX188" s="25"/>
      <c r="FY188" s="25"/>
      <c r="FZ188" s="25"/>
      <c r="GA188" s="25"/>
      <c r="GB188" s="25"/>
      <c r="GC188" s="25"/>
      <c r="GD188" s="25"/>
      <c r="GE188" s="25"/>
      <c r="GF188" s="25"/>
      <c r="GG188" s="25"/>
      <c r="GH188" s="25"/>
      <c r="GI188" s="25"/>
      <c r="GJ188" s="25"/>
      <c r="GK188" s="25"/>
      <c r="GL188" s="25"/>
      <c r="GM188" s="25"/>
      <c r="GN188" s="25"/>
      <c r="GO188" s="25"/>
      <c r="GP188" s="25"/>
      <c r="GQ188" s="25"/>
      <c r="GR188" s="25"/>
      <c r="GS188" s="25"/>
      <c r="GT188" s="25"/>
      <c r="GU188" s="25"/>
      <c r="GV188" s="25"/>
      <c r="GW188" s="25"/>
      <c r="GX188" s="25"/>
      <c r="GY188" s="25"/>
      <c r="GZ188" s="25"/>
      <c r="HA188" s="25"/>
      <c r="HB188" s="25"/>
      <c r="HC188" s="25"/>
      <c r="HD188" s="25"/>
      <c r="HE188" s="25"/>
      <c r="HF188" s="25"/>
      <c r="HG188" s="25"/>
      <c r="HH188" s="25"/>
      <c r="HI188" s="25"/>
      <c r="HJ188" s="25"/>
      <c r="HK188" s="25"/>
      <c r="HL188" s="25"/>
      <c r="HM188" s="25"/>
      <c r="HN188" s="25"/>
      <c r="HO188" s="25"/>
      <c r="HP188" s="25"/>
      <c r="HQ188" s="25"/>
      <c r="HR188" s="25"/>
      <c r="HS188" s="25"/>
      <c r="HT188" s="25"/>
      <c r="HU188" s="25"/>
      <c r="HV188" s="25"/>
      <c r="HW188" s="25"/>
      <c r="HX188" s="25"/>
      <c r="HY188" s="25"/>
      <c r="HZ188" s="25"/>
      <c r="IA188" s="25"/>
      <c r="IB188" s="25"/>
      <c r="IC188" s="25"/>
      <c r="ID188" s="25"/>
      <c r="IE188" s="25"/>
      <c r="IF188" s="25"/>
      <c r="IG188" s="25"/>
      <c r="IH188" s="25"/>
      <c r="II188" s="25"/>
      <c r="IJ188" s="25"/>
      <c r="IK188" s="25"/>
      <c r="IL188" s="25"/>
      <c r="IM188" s="25"/>
      <c r="IN188" s="25"/>
      <c r="IO188" s="25"/>
      <c r="IP188" s="25"/>
      <c r="IQ188" s="25"/>
      <c r="IR188" s="25"/>
      <c r="IS188" s="25"/>
      <c r="IT188" s="25"/>
      <c r="IU188" s="25"/>
      <c r="IV188" s="25"/>
    </row>
    <row r="189" spans="2:256" s="27" customFormat="1" x14ac:dyDescent="0.25">
      <c r="B189" s="25"/>
      <c r="C189" s="32"/>
      <c r="D189" s="33"/>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5"/>
      <c r="EB189" s="25"/>
      <c r="EC189" s="25"/>
      <c r="ED189" s="25"/>
      <c r="EE189" s="25"/>
      <c r="EF189" s="25"/>
      <c r="EG189" s="25"/>
      <c r="EH189" s="25"/>
      <c r="EI189" s="25"/>
      <c r="EJ189" s="25"/>
      <c r="EK189" s="25"/>
      <c r="EL189" s="25"/>
      <c r="EM189" s="25"/>
      <c r="EN189" s="25"/>
      <c r="EO189" s="25"/>
      <c r="EP189" s="25"/>
      <c r="EQ189" s="25"/>
      <c r="ER189" s="25"/>
      <c r="ES189" s="25"/>
      <c r="ET189" s="25"/>
      <c r="EU189" s="25"/>
      <c r="EV189" s="25"/>
      <c r="EW189" s="25"/>
      <c r="EX189" s="25"/>
      <c r="EY189" s="25"/>
      <c r="EZ189" s="25"/>
      <c r="FA189" s="25"/>
      <c r="FB189" s="25"/>
      <c r="FC189" s="25"/>
      <c r="FD189" s="25"/>
      <c r="FE189" s="25"/>
      <c r="FF189" s="25"/>
      <c r="FG189" s="25"/>
      <c r="FH189" s="25"/>
      <c r="FI189" s="25"/>
      <c r="FJ189" s="25"/>
      <c r="FK189" s="25"/>
      <c r="FL189" s="25"/>
      <c r="FM189" s="25"/>
      <c r="FN189" s="25"/>
      <c r="FO189" s="25"/>
      <c r="FP189" s="25"/>
      <c r="FQ189" s="25"/>
      <c r="FR189" s="25"/>
      <c r="FS189" s="25"/>
      <c r="FT189" s="25"/>
      <c r="FU189" s="25"/>
      <c r="FV189" s="25"/>
      <c r="FW189" s="25"/>
      <c r="FX189" s="25"/>
      <c r="FY189" s="25"/>
      <c r="FZ189" s="25"/>
      <c r="GA189" s="25"/>
      <c r="GB189" s="25"/>
      <c r="GC189" s="25"/>
      <c r="GD189" s="25"/>
      <c r="GE189" s="25"/>
      <c r="GF189" s="25"/>
      <c r="GG189" s="25"/>
      <c r="GH189" s="25"/>
      <c r="GI189" s="25"/>
      <c r="GJ189" s="25"/>
      <c r="GK189" s="25"/>
      <c r="GL189" s="25"/>
      <c r="GM189" s="25"/>
      <c r="GN189" s="25"/>
      <c r="GO189" s="25"/>
      <c r="GP189" s="25"/>
      <c r="GQ189" s="25"/>
      <c r="GR189" s="25"/>
      <c r="GS189" s="25"/>
      <c r="GT189" s="25"/>
      <c r="GU189" s="25"/>
      <c r="GV189" s="25"/>
      <c r="GW189" s="25"/>
      <c r="GX189" s="25"/>
      <c r="GY189" s="25"/>
      <c r="GZ189" s="25"/>
      <c r="HA189" s="25"/>
      <c r="HB189" s="25"/>
      <c r="HC189" s="25"/>
      <c r="HD189" s="25"/>
      <c r="HE189" s="25"/>
      <c r="HF189" s="25"/>
      <c r="HG189" s="25"/>
      <c r="HH189" s="25"/>
      <c r="HI189" s="25"/>
      <c r="HJ189" s="25"/>
      <c r="HK189" s="25"/>
      <c r="HL189" s="25"/>
      <c r="HM189" s="25"/>
      <c r="HN189" s="25"/>
      <c r="HO189" s="25"/>
      <c r="HP189" s="25"/>
      <c r="HQ189" s="25"/>
      <c r="HR189" s="25"/>
      <c r="HS189" s="25"/>
      <c r="HT189" s="25"/>
      <c r="HU189" s="25"/>
      <c r="HV189" s="25"/>
      <c r="HW189" s="25"/>
      <c r="HX189" s="25"/>
      <c r="HY189" s="25"/>
      <c r="HZ189" s="25"/>
      <c r="IA189" s="25"/>
      <c r="IB189" s="25"/>
      <c r="IC189" s="25"/>
      <c r="ID189" s="25"/>
      <c r="IE189" s="25"/>
      <c r="IF189" s="25"/>
      <c r="IG189" s="25"/>
      <c r="IH189" s="25"/>
      <c r="II189" s="25"/>
      <c r="IJ189" s="25"/>
      <c r="IK189" s="25"/>
      <c r="IL189" s="25"/>
      <c r="IM189" s="25"/>
      <c r="IN189" s="25"/>
      <c r="IO189" s="25"/>
      <c r="IP189" s="25"/>
      <c r="IQ189" s="25"/>
      <c r="IR189" s="25"/>
      <c r="IS189" s="25"/>
      <c r="IT189" s="25"/>
      <c r="IU189" s="25"/>
      <c r="IV189" s="25"/>
    </row>
    <row r="190" spans="2:256" s="27" customFormat="1" x14ac:dyDescent="0.25">
      <c r="B190" s="25"/>
      <c r="C190" s="32"/>
      <c r="D190" s="33"/>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c r="EC190" s="25"/>
      <c r="ED190" s="25"/>
      <c r="EE190" s="25"/>
      <c r="EF190" s="25"/>
      <c r="EG190" s="25"/>
      <c r="EH190" s="25"/>
      <c r="EI190" s="25"/>
      <c r="EJ190" s="25"/>
      <c r="EK190" s="25"/>
      <c r="EL190" s="25"/>
      <c r="EM190" s="25"/>
      <c r="EN190" s="25"/>
      <c r="EO190" s="25"/>
      <c r="EP190" s="25"/>
      <c r="EQ190" s="25"/>
      <c r="ER190" s="25"/>
      <c r="ES190" s="25"/>
      <c r="ET190" s="25"/>
      <c r="EU190" s="25"/>
      <c r="EV190" s="25"/>
      <c r="EW190" s="25"/>
      <c r="EX190" s="25"/>
      <c r="EY190" s="25"/>
      <c r="EZ190" s="25"/>
      <c r="FA190" s="25"/>
      <c r="FB190" s="25"/>
      <c r="FC190" s="25"/>
      <c r="FD190" s="25"/>
      <c r="FE190" s="25"/>
      <c r="FF190" s="25"/>
      <c r="FG190" s="25"/>
      <c r="FH190" s="25"/>
      <c r="FI190" s="25"/>
      <c r="FJ190" s="25"/>
      <c r="FK190" s="25"/>
      <c r="FL190" s="25"/>
      <c r="FM190" s="25"/>
      <c r="FN190" s="25"/>
      <c r="FO190" s="25"/>
      <c r="FP190" s="25"/>
      <c r="FQ190" s="25"/>
      <c r="FR190" s="25"/>
      <c r="FS190" s="25"/>
      <c r="FT190" s="25"/>
      <c r="FU190" s="25"/>
      <c r="FV190" s="25"/>
      <c r="FW190" s="25"/>
      <c r="FX190" s="25"/>
      <c r="FY190" s="25"/>
      <c r="FZ190" s="25"/>
      <c r="GA190" s="25"/>
      <c r="GB190" s="25"/>
      <c r="GC190" s="25"/>
      <c r="GD190" s="25"/>
      <c r="GE190" s="25"/>
      <c r="GF190" s="25"/>
      <c r="GG190" s="25"/>
      <c r="GH190" s="25"/>
      <c r="GI190" s="25"/>
      <c r="GJ190" s="25"/>
      <c r="GK190" s="25"/>
      <c r="GL190" s="25"/>
      <c r="GM190" s="25"/>
      <c r="GN190" s="25"/>
      <c r="GO190" s="25"/>
      <c r="GP190" s="25"/>
      <c r="GQ190" s="25"/>
      <c r="GR190" s="25"/>
      <c r="GS190" s="25"/>
      <c r="GT190" s="25"/>
      <c r="GU190" s="25"/>
      <c r="GV190" s="25"/>
      <c r="GW190" s="25"/>
      <c r="GX190" s="25"/>
      <c r="GY190" s="25"/>
      <c r="GZ190" s="25"/>
      <c r="HA190" s="25"/>
      <c r="HB190" s="25"/>
      <c r="HC190" s="25"/>
      <c r="HD190" s="25"/>
      <c r="HE190" s="25"/>
      <c r="HF190" s="25"/>
      <c r="HG190" s="25"/>
      <c r="HH190" s="25"/>
      <c r="HI190" s="25"/>
      <c r="HJ190" s="25"/>
      <c r="HK190" s="25"/>
      <c r="HL190" s="25"/>
      <c r="HM190" s="25"/>
      <c r="HN190" s="25"/>
      <c r="HO190" s="25"/>
      <c r="HP190" s="25"/>
      <c r="HQ190" s="25"/>
      <c r="HR190" s="25"/>
      <c r="HS190" s="25"/>
      <c r="HT190" s="25"/>
      <c r="HU190" s="25"/>
      <c r="HV190" s="25"/>
      <c r="HW190" s="25"/>
      <c r="HX190" s="25"/>
      <c r="HY190" s="25"/>
      <c r="HZ190" s="25"/>
      <c r="IA190" s="25"/>
      <c r="IB190" s="25"/>
      <c r="IC190" s="25"/>
      <c r="ID190" s="25"/>
      <c r="IE190" s="25"/>
      <c r="IF190" s="25"/>
      <c r="IG190" s="25"/>
      <c r="IH190" s="25"/>
      <c r="II190" s="25"/>
      <c r="IJ190" s="25"/>
      <c r="IK190" s="25"/>
      <c r="IL190" s="25"/>
      <c r="IM190" s="25"/>
      <c r="IN190" s="25"/>
      <c r="IO190" s="25"/>
      <c r="IP190" s="25"/>
      <c r="IQ190" s="25"/>
      <c r="IR190" s="25"/>
      <c r="IS190" s="25"/>
      <c r="IT190" s="25"/>
      <c r="IU190" s="25"/>
      <c r="IV190" s="25"/>
    </row>
    <row r="191" spans="2:256" s="27" customFormat="1" x14ac:dyDescent="0.25">
      <c r="B191" s="25"/>
      <c r="C191" s="32"/>
      <c r="D191" s="33"/>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5"/>
      <c r="EB191" s="25"/>
      <c r="EC191" s="25"/>
      <c r="ED191" s="25"/>
      <c r="EE191" s="25"/>
      <c r="EF191" s="25"/>
      <c r="EG191" s="25"/>
      <c r="EH191" s="25"/>
      <c r="EI191" s="25"/>
      <c r="EJ191" s="25"/>
      <c r="EK191" s="25"/>
      <c r="EL191" s="25"/>
      <c r="EM191" s="25"/>
      <c r="EN191" s="25"/>
      <c r="EO191" s="25"/>
      <c r="EP191" s="25"/>
      <c r="EQ191" s="25"/>
      <c r="ER191" s="25"/>
      <c r="ES191" s="25"/>
      <c r="ET191" s="25"/>
      <c r="EU191" s="25"/>
      <c r="EV191" s="25"/>
      <c r="EW191" s="25"/>
      <c r="EX191" s="25"/>
      <c r="EY191" s="25"/>
      <c r="EZ191" s="25"/>
      <c r="FA191" s="25"/>
      <c r="FB191" s="25"/>
      <c r="FC191" s="25"/>
      <c r="FD191" s="25"/>
      <c r="FE191" s="25"/>
      <c r="FF191" s="25"/>
      <c r="FG191" s="25"/>
      <c r="FH191" s="25"/>
      <c r="FI191" s="25"/>
      <c r="FJ191" s="25"/>
      <c r="FK191" s="25"/>
      <c r="FL191" s="25"/>
      <c r="FM191" s="25"/>
      <c r="FN191" s="25"/>
      <c r="FO191" s="25"/>
      <c r="FP191" s="25"/>
      <c r="FQ191" s="25"/>
      <c r="FR191" s="25"/>
      <c r="FS191" s="25"/>
      <c r="FT191" s="25"/>
      <c r="FU191" s="25"/>
      <c r="FV191" s="25"/>
      <c r="FW191" s="25"/>
      <c r="FX191" s="25"/>
      <c r="FY191" s="25"/>
      <c r="FZ191" s="25"/>
      <c r="GA191" s="25"/>
      <c r="GB191" s="25"/>
      <c r="GC191" s="25"/>
      <c r="GD191" s="25"/>
      <c r="GE191" s="25"/>
      <c r="GF191" s="25"/>
      <c r="GG191" s="25"/>
      <c r="GH191" s="25"/>
      <c r="GI191" s="25"/>
      <c r="GJ191" s="25"/>
      <c r="GK191" s="25"/>
      <c r="GL191" s="25"/>
      <c r="GM191" s="25"/>
      <c r="GN191" s="25"/>
      <c r="GO191" s="25"/>
      <c r="GP191" s="25"/>
      <c r="GQ191" s="25"/>
      <c r="GR191" s="25"/>
      <c r="GS191" s="25"/>
      <c r="GT191" s="25"/>
      <c r="GU191" s="25"/>
      <c r="GV191" s="25"/>
      <c r="GW191" s="25"/>
      <c r="GX191" s="25"/>
      <c r="GY191" s="25"/>
      <c r="GZ191" s="25"/>
      <c r="HA191" s="25"/>
      <c r="HB191" s="25"/>
      <c r="HC191" s="25"/>
      <c r="HD191" s="25"/>
      <c r="HE191" s="25"/>
      <c r="HF191" s="25"/>
      <c r="HG191" s="25"/>
      <c r="HH191" s="25"/>
      <c r="HI191" s="25"/>
      <c r="HJ191" s="25"/>
      <c r="HK191" s="25"/>
      <c r="HL191" s="25"/>
      <c r="HM191" s="25"/>
      <c r="HN191" s="25"/>
      <c r="HO191" s="25"/>
      <c r="HP191" s="25"/>
      <c r="HQ191" s="25"/>
      <c r="HR191" s="25"/>
      <c r="HS191" s="25"/>
      <c r="HT191" s="25"/>
      <c r="HU191" s="25"/>
      <c r="HV191" s="25"/>
      <c r="HW191" s="25"/>
      <c r="HX191" s="25"/>
      <c r="HY191" s="25"/>
      <c r="HZ191" s="25"/>
      <c r="IA191" s="25"/>
      <c r="IB191" s="25"/>
      <c r="IC191" s="25"/>
      <c r="ID191" s="25"/>
      <c r="IE191" s="25"/>
      <c r="IF191" s="25"/>
      <c r="IG191" s="25"/>
      <c r="IH191" s="25"/>
      <c r="II191" s="25"/>
      <c r="IJ191" s="25"/>
      <c r="IK191" s="25"/>
      <c r="IL191" s="25"/>
      <c r="IM191" s="25"/>
      <c r="IN191" s="25"/>
      <c r="IO191" s="25"/>
      <c r="IP191" s="25"/>
      <c r="IQ191" s="25"/>
      <c r="IR191" s="25"/>
      <c r="IS191" s="25"/>
      <c r="IT191" s="25"/>
      <c r="IU191" s="25"/>
      <c r="IV191" s="25"/>
    </row>
    <row r="192" spans="2:256" s="27" customFormat="1" x14ac:dyDescent="0.25">
      <c r="B192" s="25"/>
      <c r="C192" s="32"/>
      <c r="D192" s="33"/>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c r="DA192" s="25"/>
      <c r="DB192" s="25"/>
      <c r="DC192" s="25"/>
      <c r="DD192" s="25"/>
      <c r="DE192" s="25"/>
      <c r="DF192" s="25"/>
      <c r="DG192" s="25"/>
      <c r="DH192" s="25"/>
      <c r="DI192" s="25"/>
      <c r="DJ192" s="25"/>
      <c r="DK192" s="25"/>
      <c r="DL192" s="25"/>
      <c r="DM192" s="25"/>
      <c r="DN192" s="25"/>
      <c r="DO192" s="25"/>
      <c r="DP192" s="25"/>
      <c r="DQ192" s="25"/>
      <c r="DR192" s="25"/>
      <c r="DS192" s="25"/>
      <c r="DT192" s="25"/>
      <c r="DU192" s="25"/>
      <c r="DV192" s="25"/>
      <c r="DW192" s="25"/>
      <c r="DX192" s="25"/>
      <c r="DY192" s="25"/>
      <c r="DZ192" s="25"/>
      <c r="EA192" s="25"/>
      <c r="EB192" s="25"/>
      <c r="EC192" s="25"/>
      <c r="ED192" s="25"/>
      <c r="EE192" s="25"/>
      <c r="EF192" s="25"/>
      <c r="EG192" s="25"/>
      <c r="EH192" s="25"/>
      <c r="EI192" s="25"/>
      <c r="EJ192" s="25"/>
      <c r="EK192" s="25"/>
      <c r="EL192" s="25"/>
      <c r="EM192" s="25"/>
      <c r="EN192" s="25"/>
      <c r="EO192" s="25"/>
      <c r="EP192" s="25"/>
      <c r="EQ192" s="25"/>
      <c r="ER192" s="25"/>
      <c r="ES192" s="25"/>
      <c r="ET192" s="25"/>
      <c r="EU192" s="25"/>
      <c r="EV192" s="25"/>
      <c r="EW192" s="25"/>
      <c r="EX192" s="25"/>
      <c r="EY192" s="25"/>
      <c r="EZ192" s="25"/>
      <c r="FA192" s="25"/>
      <c r="FB192" s="25"/>
      <c r="FC192" s="25"/>
      <c r="FD192" s="25"/>
      <c r="FE192" s="25"/>
      <c r="FF192" s="25"/>
      <c r="FG192" s="25"/>
      <c r="FH192" s="25"/>
      <c r="FI192" s="25"/>
      <c r="FJ192" s="25"/>
      <c r="FK192" s="25"/>
      <c r="FL192" s="25"/>
      <c r="FM192" s="25"/>
      <c r="FN192" s="25"/>
      <c r="FO192" s="25"/>
      <c r="FP192" s="25"/>
      <c r="FQ192" s="25"/>
      <c r="FR192" s="25"/>
      <c r="FS192" s="25"/>
      <c r="FT192" s="25"/>
      <c r="FU192" s="25"/>
      <c r="FV192" s="25"/>
      <c r="FW192" s="25"/>
      <c r="FX192" s="25"/>
      <c r="FY192" s="25"/>
      <c r="FZ192" s="25"/>
      <c r="GA192" s="25"/>
      <c r="GB192" s="25"/>
      <c r="GC192" s="25"/>
      <c r="GD192" s="25"/>
      <c r="GE192" s="25"/>
      <c r="GF192" s="25"/>
      <c r="GG192" s="25"/>
      <c r="GH192" s="25"/>
      <c r="GI192" s="25"/>
      <c r="GJ192" s="25"/>
      <c r="GK192" s="25"/>
      <c r="GL192" s="25"/>
      <c r="GM192" s="25"/>
      <c r="GN192" s="25"/>
      <c r="GO192" s="25"/>
      <c r="GP192" s="25"/>
      <c r="GQ192" s="25"/>
      <c r="GR192" s="25"/>
      <c r="GS192" s="25"/>
      <c r="GT192" s="25"/>
      <c r="GU192" s="25"/>
      <c r="GV192" s="25"/>
      <c r="GW192" s="25"/>
      <c r="GX192" s="25"/>
      <c r="GY192" s="25"/>
      <c r="GZ192" s="25"/>
      <c r="HA192" s="25"/>
      <c r="HB192" s="25"/>
      <c r="HC192" s="25"/>
      <c r="HD192" s="25"/>
      <c r="HE192" s="25"/>
      <c r="HF192" s="25"/>
      <c r="HG192" s="25"/>
      <c r="HH192" s="25"/>
      <c r="HI192" s="25"/>
      <c r="HJ192" s="25"/>
      <c r="HK192" s="25"/>
      <c r="HL192" s="25"/>
      <c r="HM192" s="25"/>
      <c r="HN192" s="25"/>
      <c r="HO192" s="25"/>
      <c r="HP192" s="25"/>
      <c r="HQ192" s="25"/>
      <c r="HR192" s="25"/>
      <c r="HS192" s="25"/>
      <c r="HT192" s="25"/>
      <c r="HU192" s="25"/>
      <c r="HV192" s="25"/>
      <c r="HW192" s="25"/>
      <c r="HX192" s="25"/>
      <c r="HY192" s="25"/>
      <c r="HZ192" s="25"/>
      <c r="IA192" s="25"/>
      <c r="IB192" s="25"/>
      <c r="IC192" s="25"/>
      <c r="ID192" s="25"/>
      <c r="IE192" s="25"/>
      <c r="IF192" s="25"/>
      <c r="IG192" s="25"/>
      <c r="IH192" s="25"/>
      <c r="II192" s="25"/>
      <c r="IJ192" s="25"/>
      <c r="IK192" s="25"/>
      <c r="IL192" s="25"/>
      <c r="IM192" s="25"/>
      <c r="IN192" s="25"/>
      <c r="IO192" s="25"/>
      <c r="IP192" s="25"/>
      <c r="IQ192" s="25"/>
      <c r="IR192" s="25"/>
      <c r="IS192" s="25"/>
      <c r="IT192" s="25"/>
      <c r="IU192" s="25"/>
      <c r="IV192" s="25"/>
    </row>
    <row r="193" spans="2:256" s="27" customFormat="1" x14ac:dyDescent="0.25">
      <c r="B193" s="25"/>
      <c r="C193" s="32"/>
      <c r="D193" s="33"/>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c r="EC193" s="25"/>
      <c r="ED193" s="25"/>
      <c r="EE193" s="25"/>
      <c r="EF193" s="25"/>
      <c r="EG193" s="25"/>
      <c r="EH193" s="25"/>
      <c r="EI193" s="25"/>
      <c r="EJ193" s="25"/>
      <c r="EK193" s="25"/>
      <c r="EL193" s="25"/>
      <c r="EM193" s="25"/>
      <c r="EN193" s="25"/>
      <c r="EO193" s="25"/>
      <c r="EP193" s="25"/>
      <c r="EQ193" s="25"/>
      <c r="ER193" s="25"/>
      <c r="ES193" s="25"/>
      <c r="ET193" s="25"/>
      <c r="EU193" s="25"/>
      <c r="EV193" s="25"/>
      <c r="EW193" s="25"/>
      <c r="EX193" s="25"/>
      <c r="EY193" s="25"/>
      <c r="EZ193" s="25"/>
      <c r="FA193" s="25"/>
      <c r="FB193" s="25"/>
      <c r="FC193" s="25"/>
      <c r="FD193" s="25"/>
      <c r="FE193" s="25"/>
      <c r="FF193" s="25"/>
      <c r="FG193" s="25"/>
      <c r="FH193" s="25"/>
      <c r="FI193" s="25"/>
      <c r="FJ193" s="25"/>
      <c r="FK193" s="25"/>
      <c r="FL193" s="25"/>
      <c r="FM193" s="25"/>
      <c r="FN193" s="25"/>
      <c r="FO193" s="25"/>
      <c r="FP193" s="25"/>
      <c r="FQ193" s="25"/>
      <c r="FR193" s="25"/>
      <c r="FS193" s="25"/>
      <c r="FT193" s="25"/>
      <c r="FU193" s="25"/>
      <c r="FV193" s="25"/>
      <c r="FW193" s="25"/>
      <c r="FX193" s="25"/>
      <c r="FY193" s="25"/>
      <c r="FZ193" s="25"/>
      <c r="GA193" s="25"/>
      <c r="GB193" s="25"/>
      <c r="GC193" s="25"/>
      <c r="GD193" s="25"/>
      <c r="GE193" s="25"/>
      <c r="GF193" s="25"/>
      <c r="GG193" s="25"/>
      <c r="GH193" s="25"/>
      <c r="GI193" s="25"/>
      <c r="GJ193" s="25"/>
      <c r="GK193" s="25"/>
      <c r="GL193" s="25"/>
      <c r="GM193" s="25"/>
      <c r="GN193" s="25"/>
      <c r="GO193" s="25"/>
      <c r="GP193" s="25"/>
      <c r="GQ193" s="25"/>
      <c r="GR193" s="25"/>
      <c r="GS193" s="25"/>
      <c r="GT193" s="25"/>
      <c r="GU193" s="25"/>
      <c r="GV193" s="25"/>
      <c r="GW193" s="25"/>
      <c r="GX193" s="25"/>
      <c r="GY193" s="25"/>
      <c r="GZ193" s="25"/>
      <c r="HA193" s="25"/>
      <c r="HB193" s="25"/>
      <c r="HC193" s="25"/>
      <c r="HD193" s="25"/>
      <c r="HE193" s="25"/>
      <c r="HF193" s="25"/>
      <c r="HG193" s="25"/>
      <c r="HH193" s="25"/>
      <c r="HI193" s="25"/>
      <c r="HJ193" s="25"/>
      <c r="HK193" s="25"/>
      <c r="HL193" s="25"/>
      <c r="HM193" s="25"/>
      <c r="HN193" s="25"/>
      <c r="HO193" s="25"/>
      <c r="HP193" s="25"/>
      <c r="HQ193" s="25"/>
      <c r="HR193" s="25"/>
      <c r="HS193" s="25"/>
      <c r="HT193" s="25"/>
      <c r="HU193" s="25"/>
      <c r="HV193" s="25"/>
      <c r="HW193" s="25"/>
      <c r="HX193" s="25"/>
      <c r="HY193" s="25"/>
      <c r="HZ193" s="25"/>
      <c r="IA193" s="25"/>
      <c r="IB193" s="25"/>
      <c r="IC193" s="25"/>
      <c r="ID193" s="25"/>
      <c r="IE193" s="25"/>
      <c r="IF193" s="25"/>
      <c r="IG193" s="25"/>
      <c r="IH193" s="25"/>
      <c r="II193" s="25"/>
      <c r="IJ193" s="25"/>
      <c r="IK193" s="25"/>
      <c r="IL193" s="25"/>
      <c r="IM193" s="25"/>
      <c r="IN193" s="25"/>
      <c r="IO193" s="25"/>
      <c r="IP193" s="25"/>
      <c r="IQ193" s="25"/>
      <c r="IR193" s="25"/>
      <c r="IS193" s="25"/>
      <c r="IT193" s="25"/>
      <c r="IU193" s="25"/>
      <c r="IV193" s="25"/>
    </row>
    <row r="194" spans="2:256" s="27" customFormat="1" x14ac:dyDescent="0.25">
      <c r="B194" s="25"/>
      <c r="C194" s="32"/>
      <c r="D194" s="33"/>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c r="DA194" s="25"/>
      <c r="DB194" s="25"/>
      <c r="DC194" s="25"/>
      <c r="DD194" s="25"/>
      <c r="DE194" s="25"/>
      <c r="DF194" s="25"/>
      <c r="DG194" s="25"/>
      <c r="DH194" s="25"/>
      <c r="DI194" s="25"/>
      <c r="DJ194" s="25"/>
      <c r="DK194" s="25"/>
      <c r="DL194" s="25"/>
      <c r="DM194" s="25"/>
      <c r="DN194" s="25"/>
      <c r="DO194" s="25"/>
      <c r="DP194" s="25"/>
      <c r="DQ194" s="25"/>
      <c r="DR194" s="25"/>
      <c r="DS194" s="25"/>
      <c r="DT194" s="25"/>
      <c r="DU194" s="25"/>
      <c r="DV194" s="25"/>
      <c r="DW194" s="25"/>
      <c r="DX194" s="25"/>
      <c r="DY194" s="25"/>
      <c r="DZ194" s="25"/>
      <c r="EA194" s="25"/>
      <c r="EB194" s="25"/>
      <c r="EC194" s="25"/>
      <c r="ED194" s="25"/>
      <c r="EE194" s="25"/>
      <c r="EF194" s="25"/>
      <c r="EG194" s="25"/>
      <c r="EH194" s="25"/>
      <c r="EI194" s="25"/>
      <c r="EJ194" s="25"/>
      <c r="EK194" s="25"/>
      <c r="EL194" s="25"/>
      <c r="EM194" s="25"/>
      <c r="EN194" s="25"/>
      <c r="EO194" s="25"/>
      <c r="EP194" s="25"/>
      <c r="EQ194" s="25"/>
      <c r="ER194" s="25"/>
      <c r="ES194" s="25"/>
      <c r="ET194" s="25"/>
      <c r="EU194" s="25"/>
      <c r="EV194" s="25"/>
      <c r="EW194" s="25"/>
      <c r="EX194" s="25"/>
      <c r="EY194" s="25"/>
      <c r="EZ194" s="25"/>
      <c r="FA194" s="25"/>
      <c r="FB194" s="25"/>
      <c r="FC194" s="25"/>
      <c r="FD194" s="25"/>
      <c r="FE194" s="25"/>
      <c r="FF194" s="25"/>
      <c r="FG194" s="25"/>
      <c r="FH194" s="25"/>
      <c r="FI194" s="25"/>
      <c r="FJ194" s="25"/>
      <c r="FK194" s="25"/>
      <c r="FL194" s="25"/>
      <c r="FM194" s="25"/>
      <c r="FN194" s="25"/>
      <c r="FO194" s="25"/>
      <c r="FP194" s="25"/>
      <c r="FQ194" s="25"/>
      <c r="FR194" s="25"/>
      <c r="FS194" s="25"/>
      <c r="FT194" s="25"/>
      <c r="FU194" s="25"/>
      <c r="FV194" s="25"/>
      <c r="FW194" s="25"/>
      <c r="FX194" s="25"/>
      <c r="FY194" s="25"/>
      <c r="FZ194" s="25"/>
      <c r="GA194" s="25"/>
      <c r="GB194" s="25"/>
      <c r="GC194" s="25"/>
      <c r="GD194" s="25"/>
      <c r="GE194" s="25"/>
      <c r="GF194" s="25"/>
      <c r="GG194" s="25"/>
      <c r="GH194" s="25"/>
      <c r="GI194" s="25"/>
      <c r="GJ194" s="25"/>
      <c r="GK194" s="25"/>
      <c r="GL194" s="25"/>
      <c r="GM194" s="25"/>
      <c r="GN194" s="25"/>
      <c r="GO194" s="25"/>
      <c r="GP194" s="25"/>
      <c r="GQ194" s="25"/>
      <c r="GR194" s="25"/>
      <c r="GS194" s="25"/>
      <c r="GT194" s="25"/>
      <c r="GU194" s="25"/>
      <c r="GV194" s="25"/>
      <c r="GW194" s="25"/>
      <c r="GX194" s="25"/>
      <c r="GY194" s="25"/>
      <c r="GZ194" s="25"/>
      <c r="HA194" s="25"/>
      <c r="HB194" s="25"/>
      <c r="HC194" s="25"/>
      <c r="HD194" s="25"/>
      <c r="HE194" s="25"/>
      <c r="HF194" s="25"/>
      <c r="HG194" s="25"/>
      <c r="HH194" s="25"/>
      <c r="HI194" s="25"/>
      <c r="HJ194" s="25"/>
      <c r="HK194" s="25"/>
      <c r="HL194" s="25"/>
      <c r="HM194" s="25"/>
      <c r="HN194" s="25"/>
      <c r="HO194" s="25"/>
      <c r="HP194" s="25"/>
      <c r="HQ194" s="25"/>
      <c r="HR194" s="25"/>
      <c r="HS194" s="25"/>
      <c r="HT194" s="25"/>
      <c r="HU194" s="25"/>
      <c r="HV194" s="25"/>
      <c r="HW194" s="25"/>
      <c r="HX194" s="25"/>
      <c r="HY194" s="25"/>
      <c r="HZ194" s="25"/>
      <c r="IA194" s="25"/>
      <c r="IB194" s="25"/>
      <c r="IC194" s="25"/>
      <c r="ID194" s="25"/>
      <c r="IE194" s="25"/>
      <c r="IF194" s="25"/>
      <c r="IG194" s="25"/>
      <c r="IH194" s="25"/>
      <c r="II194" s="25"/>
      <c r="IJ194" s="25"/>
      <c r="IK194" s="25"/>
      <c r="IL194" s="25"/>
      <c r="IM194" s="25"/>
      <c r="IN194" s="25"/>
      <c r="IO194" s="25"/>
      <c r="IP194" s="25"/>
      <c r="IQ194" s="25"/>
      <c r="IR194" s="25"/>
      <c r="IS194" s="25"/>
      <c r="IT194" s="25"/>
      <c r="IU194" s="25"/>
      <c r="IV194" s="25"/>
    </row>
    <row r="195" spans="2:256" s="27" customFormat="1" x14ac:dyDescent="0.25">
      <c r="B195" s="25"/>
      <c r="C195" s="32"/>
      <c r="D195" s="33"/>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25"/>
      <c r="DS195" s="25"/>
      <c r="DT195" s="25"/>
      <c r="DU195" s="25"/>
      <c r="DV195" s="25"/>
      <c r="DW195" s="25"/>
      <c r="DX195" s="25"/>
      <c r="DY195" s="25"/>
      <c r="DZ195" s="25"/>
      <c r="EA195" s="25"/>
      <c r="EB195" s="25"/>
      <c r="EC195" s="25"/>
      <c r="ED195" s="25"/>
      <c r="EE195" s="25"/>
      <c r="EF195" s="25"/>
      <c r="EG195" s="25"/>
      <c r="EH195" s="25"/>
      <c r="EI195" s="25"/>
      <c r="EJ195" s="25"/>
      <c r="EK195" s="25"/>
      <c r="EL195" s="25"/>
      <c r="EM195" s="25"/>
      <c r="EN195" s="25"/>
      <c r="EO195" s="25"/>
      <c r="EP195" s="25"/>
      <c r="EQ195" s="25"/>
      <c r="ER195" s="25"/>
      <c r="ES195" s="25"/>
      <c r="ET195" s="25"/>
      <c r="EU195" s="25"/>
      <c r="EV195" s="25"/>
      <c r="EW195" s="25"/>
      <c r="EX195" s="25"/>
      <c r="EY195" s="25"/>
      <c r="EZ195" s="25"/>
      <c r="FA195" s="25"/>
      <c r="FB195" s="25"/>
      <c r="FC195" s="25"/>
      <c r="FD195" s="25"/>
      <c r="FE195" s="25"/>
      <c r="FF195" s="25"/>
      <c r="FG195" s="25"/>
      <c r="FH195" s="25"/>
      <c r="FI195" s="25"/>
      <c r="FJ195" s="25"/>
      <c r="FK195" s="25"/>
      <c r="FL195" s="25"/>
      <c r="FM195" s="25"/>
      <c r="FN195" s="25"/>
      <c r="FO195" s="25"/>
      <c r="FP195" s="25"/>
      <c r="FQ195" s="25"/>
      <c r="FR195" s="25"/>
      <c r="FS195" s="25"/>
      <c r="FT195" s="25"/>
      <c r="FU195" s="25"/>
      <c r="FV195" s="25"/>
      <c r="FW195" s="25"/>
      <c r="FX195" s="25"/>
      <c r="FY195" s="25"/>
      <c r="FZ195" s="25"/>
      <c r="GA195" s="25"/>
      <c r="GB195" s="25"/>
      <c r="GC195" s="25"/>
      <c r="GD195" s="25"/>
      <c r="GE195" s="25"/>
      <c r="GF195" s="25"/>
      <c r="GG195" s="25"/>
      <c r="GH195" s="25"/>
      <c r="GI195" s="25"/>
      <c r="GJ195" s="25"/>
      <c r="GK195" s="25"/>
      <c r="GL195" s="25"/>
      <c r="GM195" s="25"/>
      <c r="GN195" s="25"/>
      <c r="GO195" s="25"/>
      <c r="GP195" s="25"/>
      <c r="GQ195" s="25"/>
      <c r="GR195" s="25"/>
      <c r="GS195" s="25"/>
      <c r="GT195" s="25"/>
      <c r="GU195" s="25"/>
      <c r="GV195" s="25"/>
      <c r="GW195" s="25"/>
      <c r="GX195" s="25"/>
      <c r="GY195" s="25"/>
      <c r="GZ195" s="25"/>
      <c r="HA195" s="25"/>
      <c r="HB195" s="25"/>
      <c r="HC195" s="25"/>
      <c r="HD195" s="25"/>
      <c r="HE195" s="25"/>
      <c r="HF195" s="25"/>
      <c r="HG195" s="25"/>
      <c r="HH195" s="25"/>
      <c r="HI195" s="25"/>
      <c r="HJ195" s="25"/>
      <c r="HK195" s="25"/>
      <c r="HL195" s="25"/>
      <c r="HM195" s="25"/>
      <c r="HN195" s="25"/>
      <c r="HO195" s="25"/>
      <c r="HP195" s="25"/>
      <c r="HQ195" s="25"/>
      <c r="HR195" s="25"/>
      <c r="HS195" s="25"/>
      <c r="HT195" s="25"/>
      <c r="HU195" s="25"/>
      <c r="HV195" s="25"/>
      <c r="HW195" s="25"/>
      <c r="HX195" s="25"/>
      <c r="HY195" s="25"/>
      <c r="HZ195" s="25"/>
      <c r="IA195" s="25"/>
      <c r="IB195" s="25"/>
      <c r="IC195" s="25"/>
      <c r="ID195" s="25"/>
      <c r="IE195" s="25"/>
      <c r="IF195" s="25"/>
      <c r="IG195" s="25"/>
      <c r="IH195" s="25"/>
      <c r="II195" s="25"/>
      <c r="IJ195" s="25"/>
      <c r="IK195" s="25"/>
      <c r="IL195" s="25"/>
      <c r="IM195" s="25"/>
      <c r="IN195" s="25"/>
      <c r="IO195" s="25"/>
      <c r="IP195" s="25"/>
      <c r="IQ195" s="25"/>
      <c r="IR195" s="25"/>
      <c r="IS195" s="25"/>
      <c r="IT195" s="25"/>
      <c r="IU195" s="25"/>
      <c r="IV195" s="25"/>
    </row>
    <row r="196" spans="2:256" s="27" customFormat="1" x14ac:dyDescent="0.25">
      <c r="B196" s="25"/>
      <c r="C196" s="32"/>
      <c r="D196" s="33"/>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5"/>
      <c r="FJ196" s="25"/>
      <c r="FK196" s="25"/>
      <c r="FL196" s="25"/>
      <c r="FM196" s="25"/>
      <c r="FN196" s="25"/>
      <c r="FO196" s="25"/>
      <c r="FP196" s="25"/>
      <c r="FQ196" s="25"/>
      <c r="FR196" s="25"/>
      <c r="FS196" s="25"/>
      <c r="FT196" s="25"/>
      <c r="FU196" s="25"/>
      <c r="FV196" s="25"/>
      <c r="FW196" s="25"/>
      <c r="FX196" s="25"/>
      <c r="FY196" s="25"/>
      <c r="FZ196" s="25"/>
      <c r="GA196" s="25"/>
      <c r="GB196" s="25"/>
      <c r="GC196" s="25"/>
      <c r="GD196" s="25"/>
      <c r="GE196" s="25"/>
      <c r="GF196" s="25"/>
      <c r="GG196" s="25"/>
      <c r="GH196" s="25"/>
      <c r="GI196" s="25"/>
      <c r="GJ196" s="25"/>
      <c r="GK196" s="25"/>
      <c r="GL196" s="25"/>
      <c r="GM196" s="25"/>
      <c r="GN196" s="25"/>
      <c r="GO196" s="25"/>
      <c r="GP196" s="25"/>
      <c r="GQ196" s="25"/>
      <c r="GR196" s="25"/>
      <c r="GS196" s="25"/>
      <c r="GT196" s="25"/>
      <c r="GU196" s="25"/>
      <c r="GV196" s="25"/>
      <c r="GW196" s="25"/>
      <c r="GX196" s="25"/>
      <c r="GY196" s="25"/>
      <c r="GZ196" s="25"/>
      <c r="HA196" s="25"/>
      <c r="HB196" s="25"/>
      <c r="HC196" s="25"/>
      <c r="HD196" s="25"/>
      <c r="HE196" s="25"/>
      <c r="HF196" s="25"/>
      <c r="HG196" s="25"/>
      <c r="HH196" s="25"/>
      <c r="HI196" s="25"/>
      <c r="HJ196" s="25"/>
      <c r="HK196" s="25"/>
      <c r="HL196" s="25"/>
      <c r="HM196" s="25"/>
      <c r="HN196" s="25"/>
      <c r="HO196" s="25"/>
      <c r="HP196" s="25"/>
      <c r="HQ196" s="25"/>
      <c r="HR196" s="25"/>
      <c r="HS196" s="25"/>
      <c r="HT196" s="25"/>
      <c r="HU196" s="25"/>
      <c r="HV196" s="25"/>
      <c r="HW196" s="25"/>
      <c r="HX196" s="25"/>
      <c r="HY196" s="25"/>
      <c r="HZ196" s="25"/>
      <c r="IA196" s="25"/>
      <c r="IB196" s="25"/>
      <c r="IC196" s="25"/>
      <c r="ID196" s="25"/>
      <c r="IE196" s="25"/>
      <c r="IF196" s="25"/>
      <c r="IG196" s="25"/>
      <c r="IH196" s="25"/>
      <c r="II196" s="25"/>
      <c r="IJ196" s="25"/>
      <c r="IK196" s="25"/>
      <c r="IL196" s="25"/>
      <c r="IM196" s="25"/>
      <c r="IN196" s="25"/>
      <c r="IO196" s="25"/>
      <c r="IP196" s="25"/>
      <c r="IQ196" s="25"/>
      <c r="IR196" s="25"/>
      <c r="IS196" s="25"/>
      <c r="IT196" s="25"/>
      <c r="IU196" s="25"/>
      <c r="IV196" s="25"/>
    </row>
    <row r="197" spans="2:256" s="27" customFormat="1" x14ac:dyDescent="0.25">
      <c r="B197" s="25"/>
      <c r="C197" s="32"/>
      <c r="D197" s="33"/>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K197" s="25"/>
      <c r="DL197" s="25"/>
      <c r="DM197" s="25"/>
      <c r="DN197" s="25"/>
      <c r="DO197" s="25"/>
      <c r="DP197" s="25"/>
      <c r="DQ197" s="25"/>
      <c r="DR197" s="25"/>
      <c r="DS197" s="25"/>
      <c r="DT197" s="25"/>
      <c r="DU197" s="25"/>
      <c r="DV197" s="25"/>
      <c r="DW197" s="25"/>
      <c r="DX197" s="25"/>
      <c r="DY197" s="25"/>
      <c r="DZ197" s="25"/>
      <c r="EA197" s="25"/>
      <c r="EB197" s="25"/>
      <c r="EC197" s="25"/>
      <c r="ED197" s="25"/>
      <c r="EE197" s="25"/>
      <c r="EF197" s="25"/>
      <c r="EG197" s="25"/>
      <c r="EH197" s="25"/>
      <c r="EI197" s="25"/>
      <c r="EJ197" s="25"/>
      <c r="EK197" s="25"/>
      <c r="EL197" s="25"/>
      <c r="EM197" s="25"/>
      <c r="EN197" s="25"/>
      <c r="EO197" s="25"/>
      <c r="EP197" s="25"/>
      <c r="EQ197" s="25"/>
      <c r="ER197" s="25"/>
      <c r="ES197" s="25"/>
      <c r="ET197" s="25"/>
      <c r="EU197" s="25"/>
      <c r="EV197" s="25"/>
      <c r="EW197" s="25"/>
      <c r="EX197" s="25"/>
      <c r="EY197" s="25"/>
      <c r="EZ197" s="25"/>
      <c r="FA197" s="25"/>
      <c r="FB197" s="25"/>
      <c r="FC197" s="25"/>
      <c r="FD197" s="25"/>
      <c r="FE197" s="25"/>
      <c r="FF197" s="25"/>
      <c r="FG197" s="25"/>
      <c r="FH197" s="25"/>
      <c r="FI197" s="25"/>
      <c r="FJ197" s="25"/>
      <c r="FK197" s="25"/>
      <c r="FL197" s="25"/>
      <c r="FM197" s="25"/>
      <c r="FN197" s="25"/>
      <c r="FO197" s="25"/>
      <c r="FP197" s="25"/>
      <c r="FQ197" s="25"/>
      <c r="FR197" s="25"/>
      <c r="FS197" s="25"/>
      <c r="FT197" s="25"/>
      <c r="FU197" s="25"/>
      <c r="FV197" s="25"/>
      <c r="FW197" s="25"/>
      <c r="FX197" s="25"/>
      <c r="FY197" s="25"/>
      <c r="FZ197" s="25"/>
      <c r="GA197" s="25"/>
      <c r="GB197" s="25"/>
      <c r="GC197" s="25"/>
      <c r="GD197" s="25"/>
      <c r="GE197" s="25"/>
      <c r="GF197" s="25"/>
      <c r="GG197" s="25"/>
      <c r="GH197" s="25"/>
      <c r="GI197" s="25"/>
      <c r="GJ197" s="25"/>
      <c r="GK197" s="25"/>
      <c r="GL197" s="25"/>
      <c r="GM197" s="25"/>
      <c r="GN197" s="25"/>
      <c r="GO197" s="25"/>
      <c r="GP197" s="25"/>
      <c r="GQ197" s="25"/>
      <c r="GR197" s="25"/>
      <c r="GS197" s="25"/>
      <c r="GT197" s="25"/>
      <c r="GU197" s="25"/>
      <c r="GV197" s="25"/>
      <c r="GW197" s="25"/>
      <c r="GX197" s="25"/>
      <c r="GY197" s="25"/>
      <c r="GZ197" s="25"/>
      <c r="HA197" s="25"/>
      <c r="HB197" s="25"/>
      <c r="HC197" s="25"/>
      <c r="HD197" s="25"/>
      <c r="HE197" s="25"/>
      <c r="HF197" s="25"/>
      <c r="HG197" s="25"/>
      <c r="HH197" s="25"/>
      <c r="HI197" s="25"/>
      <c r="HJ197" s="25"/>
      <c r="HK197" s="25"/>
      <c r="HL197" s="25"/>
      <c r="HM197" s="25"/>
      <c r="HN197" s="25"/>
      <c r="HO197" s="25"/>
      <c r="HP197" s="25"/>
      <c r="HQ197" s="25"/>
      <c r="HR197" s="25"/>
      <c r="HS197" s="25"/>
      <c r="HT197" s="25"/>
      <c r="HU197" s="25"/>
      <c r="HV197" s="25"/>
      <c r="HW197" s="25"/>
      <c r="HX197" s="25"/>
      <c r="HY197" s="25"/>
      <c r="HZ197" s="25"/>
      <c r="IA197" s="25"/>
      <c r="IB197" s="25"/>
      <c r="IC197" s="25"/>
      <c r="ID197" s="25"/>
      <c r="IE197" s="25"/>
      <c r="IF197" s="25"/>
      <c r="IG197" s="25"/>
      <c r="IH197" s="25"/>
      <c r="II197" s="25"/>
      <c r="IJ197" s="25"/>
      <c r="IK197" s="25"/>
      <c r="IL197" s="25"/>
      <c r="IM197" s="25"/>
      <c r="IN197" s="25"/>
      <c r="IO197" s="25"/>
      <c r="IP197" s="25"/>
      <c r="IQ197" s="25"/>
      <c r="IR197" s="25"/>
      <c r="IS197" s="25"/>
      <c r="IT197" s="25"/>
      <c r="IU197" s="25"/>
      <c r="IV197" s="25"/>
    </row>
    <row r="198" spans="2:256" s="27" customFormat="1" x14ac:dyDescent="0.25">
      <c r="B198" s="25"/>
      <c r="C198" s="32"/>
      <c r="D198" s="33"/>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5"/>
      <c r="EU198" s="25"/>
      <c r="EV198" s="25"/>
      <c r="EW198" s="25"/>
      <c r="EX198" s="25"/>
      <c r="EY198" s="25"/>
      <c r="EZ198" s="25"/>
      <c r="FA198" s="25"/>
      <c r="FB198" s="25"/>
      <c r="FC198" s="25"/>
      <c r="FD198" s="25"/>
      <c r="FE198" s="25"/>
      <c r="FF198" s="25"/>
      <c r="FG198" s="25"/>
      <c r="FH198" s="25"/>
      <c r="FI198" s="25"/>
      <c r="FJ198" s="25"/>
      <c r="FK198" s="25"/>
      <c r="FL198" s="25"/>
      <c r="FM198" s="25"/>
      <c r="FN198" s="25"/>
      <c r="FO198" s="25"/>
      <c r="FP198" s="25"/>
      <c r="FQ198" s="25"/>
      <c r="FR198" s="25"/>
      <c r="FS198" s="25"/>
      <c r="FT198" s="25"/>
      <c r="FU198" s="25"/>
      <c r="FV198" s="25"/>
      <c r="FW198" s="25"/>
      <c r="FX198" s="25"/>
      <c r="FY198" s="25"/>
      <c r="FZ198" s="25"/>
      <c r="GA198" s="25"/>
      <c r="GB198" s="25"/>
      <c r="GC198" s="25"/>
      <c r="GD198" s="25"/>
      <c r="GE198" s="25"/>
      <c r="GF198" s="25"/>
      <c r="GG198" s="25"/>
      <c r="GH198" s="25"/>
      <c r="GI198" s="25"/>
      <c r="GJ198" s="25"/>
      <c r="GK198" s="25"/>
      <c r="GL198" s="25"/>
      <c r="GM198" s="25"/>
      <c r="GN198" s="25"/>
      <c r="GO198" s="25"/>
      <c r="GP198" s="25"/>
      <c r="GQ198" s="25"/>
      <c r="GR198" s="25"/>
      <c r="GS198" s="25"/>
      <c r="GT198" s="25"/>
      <c r="GU198" s="25"/>
      <c r="GV198" s="25"/>
      <c r="GW198" s="25"/>
      <c r="GX198" s="25"/>
      <c r="GY198" s="25"/>
      <c r="GZ198" s="25"/>
      <c r="HA198" s="25"/>
      <c r="HB198" s="25"/>
      <c r="HC198" s="25"/>
      <c r="HD198" s="25"/>
      <c r="HE198" s="25"/>
      <c r="HF198" s="25"/>
      <c r="HG198" s="25"/>
      <c r="HH198" s="25"/>
      <c r="HI198" s="25"/>
      <c r="HJ198" s="25"/>
      <c r="HK198" s="25"/>
      <c r="HL198" s="25"/>
      <c r="HM198" s="25"/>
      <c r="HN198" s="25"/>
      <c r="HO198" s="25"/>
      <c r="HP198" s="25"/>
      <c r="HQ198" s="25"/>
      <c r="HR198" s="25"/>
      <c r="HS198" s="25"/>
      <c r="HT198" s="25"/>
      <c r="HU198" s="25"/>
      <c r="HV198" s="25"/>
      <c r="HW198" s="25"/>
      <c r="HX198" s="25"/>
      <c r="HY198" s="25"/>
      <c r="HZ198" s="25"/>
      <c r="IA198" s="25"/>
      <c r="IB198" s="25"/>
      <c r="IC198" s="25"/>
      <c r="ID198" s="25"/>
      <c r="IE198" s="25"/>
      <c r="IF198" s="25"/>
      <c r="IG198" s="25"/>
      <c r="IH198" s="25"/>
      <c r="II198" s="25"/>
      <c r="IJ198" s="25"/>
      <c r="IK198" s="25"/>
      <c r="IL198" s="25"/>
      <c r="IM198" s="25"/>
      <c r="IN198" s="25"/>
      <c r="IO198" s="25"/>
      <c r="IP198" s="25"/>
      <c r="IQ198" s="25"/>
      <c r="IR198" s="25"/>
      <c r="IS198" s="25"/>
      <c r="IT198" s="25"/>
      <c r="IU198" s="25"/>
      <c r="IV198" s="25"/>
    </row>
    <row r="199" spans="2:256" s="27" customFormat="1" x14ac:dyDescent="0.25">
      <c r="B199" s="25"/>
      <c r="C199" s="32"/>
      <c r="D199" s="33"/>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K199" s="25"/>
      <c r="DL199" s="25"/>
      <c r="DM199" s="25"/>
      <c r="DN199" s="25"/>
      <c r="DO199" s="25"/>
      <c r="DP199" s="25"/>
      <c r="DQ199" s="25"/>
      <c r="DR199" s="25"/>
      <c r="DS199" s="25"/>
      <c r="DT199" s="25"/>
      <c r="DU199" s="25"/>
      <c r="DV199" s="25"/>
      <c r="DW199" s="25"/>
      <c r="DX199" s="25"/>
      <c r="DY199" s="25"/>
      <c r="DZ199" s="25"/>
      <c r="EA199" s="25"/>
      <c r="EB199" s="25"/>
      <c r="EC199" s="25"/>
      <c r="ED199" s="25"/>
      <c r="EE199" s="25"/>
      <c r="EF199" s="25"/>
      <c r="EG199" s="25"/>
      <c r="EH199" s="25"/>
      <c r="EI199" s="25"/>
      <c r="EJ199" s="25"/>
      <c r="EK199" s="25"/>
      <c r="EL199" s="25"/>
      <c r="EM199" s="25"/>
      <c r="EN199" s="25"/>
      <c r="EO199" s="25"/>
      <c r="EP199" s="25"/>
      <c r="EQ199" s="25"/>
      <c r="ER199" s="25"/>
      <c r="ES199" s="25"/>
      <c r="ET199" s="25"/>
      <c r="EU199" s="25"/>
      <c r="EV199" s="25"/>
      <c r="EW199" s="25"/>
      <c r="EX199" s="25"/>
      <c r="EY199" s="25"/>
      <c r="EZ199" s="25"/>
      <c r="FA199" s="25"/>
      <c r="FB199" s="25"/>
      <c r="FC199" s="25"/>
      <c r="FD199" s="25"/>
      <c r="FE199" s="25"/>
      <c r="FF199" s="25"/>
      <c r="FG199" s="25"/>
      <c r="FH199" s="25"/>
      <c r="FI199" s="25"/>
      <c r="FJ199" s="25"/>
      <c r="FK199" s="25"/>
      <c r="FL199" s="25"/>
      <c r="FM199" s="25"/>
      <c r="FN199" s="25"/>
      <c r="FO199" s="25"/>
      <c r="FP199" s="25"/>
      <c r="FQ199" s="25"/>
      <c r="FR199" s="25"/>
      <c r="FS199" s="25"/>
      <c r="FT199" s="25"/>
      <c r="FU199" s="25"/>
      <c r="FV199" s="25"/>
      <c r="FW199" s="25"/>
      <c r="FX199" s="25"/>
      <c r="FY199" s="25"/>
      <c r="FZ199" s="25"/>
      <c r="GA199" s="25"/>
      <c r="GB199" s="25"/>
      <c r="GC199" s="25"/>
      <c r="GD199" s="25"/>
      <c r="GE199" s="25"/>
      <c r="GF199" s="25"/>
      <c r="GG199" s="25"/>
      <c r="GH199" s="25"/>
      <c r="GI199" s="25"/>
      <c r="GJ199" s="25"/>
      <c r="GK199" s="25"/>
      <c r="GL199" s="25"/>
      <c r="GM199" s="25"/>
      <c r="GN199" s="25"/>
      <c r="GO199" s="25"/>
      <c r="GP199" s="25"/>
      <c r="GQ199" s="25"/>
      <c r="GR199" s="25"/>
      <c r="GS199" s="25"/>
      <c r="GT199" s="25"/>
      <c r="GU199" s="25"/>
      <c r="GV199" s="25"/>
      <c r="GW199" s="25"/>
      <c r="GX199" s="25"/>
      <c r="GY199" s="25"/>
      <c r="GZ199" s="25"/>
      <c r="HA199" s="25"/>
      <c r="HB199" s="25"/>
      <c r="HC199" s="25"/>
      <c r="HD199" s="25"/>
      <c r="HE199" s="25"/>
      <c r="HF199" s="25"/>
      <c r="HG199" s="25"/>
      <c r="HH199" s="25"/>
      <c r="HI199" s="25"/>
      <c r="HJ199" s="25"/>
      <c r="HK199" s="25"/>
      <c r="HL199" s="25"/>
      <c r="HM199" s="25"/>
      <c r="HN199" s="25"/>
      <c r="HO199" s="25"/>
      <c r="HP199" s="25"/>
      <c r="HQ199" s="25"/>
      <c r="HR199" s="25"/>
      <c r="HS199" s="25"/>
      <c r="HT199" s="25"/>
      <c r="HU199" s="25"/>
      <c r="HV199" s="25"/>
      <c r="HW199" s="25"/>
      <c r="HX199" s="25"/>
      <c r="HY199" s="25"/>
      <c r="HZ199" s="25"/>
      <c r="IA199" s="25"/>
      <c r="IB199" s="25"/>
      <c r="IC199" s="25"/>
      <c r="ID199" s="25"/>
      <c r="IE199" s="25"/>
      <c r="IF199" s="25"/>
      <c r="IG199" s="25"/>
      <c r="IH199" s="25"/>
      <c r="II199" s="25"/>
      <c r="IJ199" s="25"/>
      <c r="IK199" s="25"/>
      <c r="IL199" s="25"/>
      <c r="IM199" s="25"/>
      <c r="IN199" s="25"/>
      <c r="IO199" s="25"/>
      <c r="IP199" s="25"/>
      <c r="IQ199" s="25"/>
      <c r="IR199" s="25"/>
      <c r="IS199" s="25"/>
      <c r="IT199" s="25"/>
      <c r="IU199" s="25"/>
      <c r="IV199" s="25"/>
    </row>
    <row r="200" spans="2:256" s="27" customFormat="1" x14ac:dyDescent="0.25">
      <c r="B200" s="25"/>
      <c r="C200" s="32"/>
      <c r="D200" s="33"/>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c r="EC200" s="25"/>
      <c r="ED200" s="25"/>
      <c r="EE200" s="25"/>
      <c r="EF200" s="25"/>
      <c r="EG200" s="25"/>
      <c r="EH200" s="25"/>
      <c r="EI200" s="25"/>
      <c r="EJ200" s="25"/>
      <c r="EK200" s="25"/>
      <c r="EL200" s="25"/>
      <c r="EM200" s="25"/>
      <c r="EN200" s="25"/>
      <c r="EO200" s="25"/>
      <c r="EP200" s="25"/>
      <c r="EQ200" s="25"/>
      <c r="ER200" s="25"/>
      <c r="ES200" s="25"/>
      <c r="ET200" s="25"/>
      <c r="EU200" s="25"/>
      <c r="EV200" s="25"/>
      <c r="EW200" s="25"/>
      <c r="EX200" s="25"/>
      <c r="EY200" s="25"/>
      <c r="EZ200" s="25"/>
      <c r="FA200" s="25"/>
      <c r="FB200" s="25"/>
      <c r="FC200" s="25"/>
      <c r="FD200" s="25"/>
      <c r="FE200" s="25"/>
      <c r="FF200" s="25"/>
      <c r="FG200" s="25"/>
      <c r="FH200" s="25"/>
      <c r="FI200" s="25"/>
      <c r="FJ200" s="25"/>
      <c r="FK200" s="25"/>
      <c r="FL200" s="25"/>
      <c r="FM200" s="25"/>
      <c r="FN200" s="25"/>
      <c r="FO200" s="25"/>
      <c r="FP200" s="25"/>
      <c r="FQ200" s="25"/>
      <c r="FR200" s="25"/>
      <c r="FS200" s="25"/>
      <c r="FT200" s="25"/>
      <c r="FU200" s="25"/>
      <c r="FV200" s="25"/>
      <c r="FW200" s="25"/>
      <c r="FX200" s="25"/>
      <c r="FY200" s="25"/>
      <c r="FZ200" s="25"/>
      <c r="GA200" s="25"/>
      <c r="GB200" s="25"/>
      <c r="GC200" s="25"/>
      <c r="GD200" s="25"/>
      <c r="GE200" s="25"/>
      <c r="GF200" s="25"/>
      <c r="GG200" s="25"/>
      <c r="GH200" s="25"/>
      <c r="GI200" s="25"/>
      <c r="GJ200" s="25"/>
      <c r="GK200" s="25"/>
      <c r="GL200" s="25"/>
      <c r="GM200" s="25"/>
      <c r="GN200" s="25"/>
      <c r="GO200" s="25"/>
      <c r="GP200" s="25"/>
      <c r="GQ200" s="25"/>
      <c r="GR200" s="25"/>
      <c r="GS200" s="25"/>
      <c r="GT200" s="25"/>
      <c r="GU200" s="25"/>
      <c r="GV200" s="25"/>
      <c r="GW200" s="25"/>
      <c r="GX200" s="25"/>
      <c r="GY200" s="25"/>
      <c r="GZ200" s="25"/>
      <c r="HA200" s="25"/>
      <c r="HB200" s="25"/>
      <c r="HC200" s="25"/>
      <c r="HD200" s="25"/>
      <c r="HE200" s="25"/>
      <c r="HF200" s="25"/>
      <c r="HG200" s="25"/>
      <c r="HH200" s="25"/>
      <c r="HI200" s="25"/>
      <c r="HJ200" s="25"/>
      <c r="HK200" s="25"/>
      <c r="HL200" s="25"/>
      <c r="HM200" s="25"/>
      <c r="HN200" s="25"/>
      <c r="HO200" s="25"/>
      <c r="HP200" s="25"/>
      <c r="HQ200" s="25"/>
      <c r="HR200" s="25"/>
      <c r="HS200" s="25"/>
      <c r="HT200" s="25"/>
      <c r="HU200" s="25"/>
      <c r="HV200" s="25"/>
      <c r="HW200" s="25"/>
      <c r="HX200" s="25"/>
      <c r="HY200" s="25"/>
      <c r="HZ200" s="25"/>
      <c r="IA200" s="25"/>
      <c r="IB200" s="25"/>
      <c r="IC200" s="25"/>
      <c r="ID200" s="25"/>
      <c r="IE200" s="25"/>
      <c r="IF200" s="25"/>
      <c r="IG200" s="25"/>
      <c r="IH200" s="25"/>
      <c r="II200" s="25"/>
      <c r="IJ200" s="25"/>
      <c r="IK200" s="25"/>
      <c r="IL200" s="25"/>
      <c r="IM200" s="25"/>
      <c r="IN200" s="25"/>
      <c r="IO200" s="25"/>
      <c r="IP200" s="25"/>
      <c r="IQ200" s="25"/>
      <c r="IR200" s="25"/>
      <c r="IS200" s="25"/>
      <c r="IT200" s="25"/>
      <c r="IU200" s="25"/>
      <c r="IV200" s="25"/>
    </row>
    <row r="201" spans="2:256" s="27" customFormat="1" x14ac:dyDescent="0.25">
      <c r="B201" s="25"/>
      <c r="C201" s="32"/>
      <c r="D201" s="33"/>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25"/>
      <c r="DS201" s="25"/>
      <c r="DT201" s="25"/>
      <c r="DU201" s="25"/>
      <c r="DV201" s="25"/>
      <c r="DW201" s="25"/>
      <c r="DX201" s="25"/>
      <c r="DY201" s="25"/>
      <c r="DZ201" s="25"/>
      <c r="EA201" s="25"/>
      <c r="EB201" s="25"/>
      <c r="EC201" s="25"/>
      <c r="ED201" s="25"/>
      <c r="EE201" s="25"/>
      <c r="EF201" s="25"/>
      <c r="EG201" s="25"/>
      <c r="EH201" s="25"/>
      <c r="EI201" s="25"/>
      <c r="EJ201" s="25"/>
      <c r="EK201" s="25"/>
      <c r="EL201" s="25"/>
      <c r="EM201" s="25"/>
      <c r="EN201" s="25"/>
      <c r="EO201" s="25"/>
      <c r="EP201" s="25"/>
      <c r="EQ201" s="25"/>
      <c r="ER201" s="25"/>
      <c r="ES201" s="25"/>
      <c r="ET201" s="25"/>
      <c r="EU201" s="25"/>
      <c r="EV201" s="25"/>
      <c r="EW201" s="25"/>
      <c r="EX201" s="25"/>
      <c r="EY201" s="25"/>
      <c r="EZ201" s="25"/>
      <c r="FA201" s="25"/>
      <c r="FB201" s="25"/>
      <c r="FC201" s="25"/>
      <c r="FD201" s="25"/>
      <c r="FE201" s="25"/>
      <c r="FF201" s="25"/>
      <c r="FG201" s="25"/>
      <c r="FH201" s="25"/>
      <c r="FI201" s="25"/>
      <c r="FJ201" s="25"/>
      <c r="FK201" s="25"/>
      <c r="FL201" s="25"/>
      <c r="FM201" s="25"/>
      <c r="FN201" s="25"/>
      <c r="FO201" s="25"/>
      <c r="FP201" s="25"/>
      <c r="FQ201" s="25"/>
      <c r="FR201" s="25"/>
      <c r="FS201" s="25"/>
      <c r="FT201" s="25"/>
      <c r="FU201" s="25"/>
      <c r="FV201" s="25"/>
      <c r="FW201" s="25"/>
      <c r="FX201" s="25"/>
      <c r="FY201" s="25"/>
      <c r="FZ201" s="25"/>
      <c r="GA201" s="25"/>
      <c r="GB201" s="25"/>
      <c r="GC201" s="25"/>
      <c r="GD201" s="25"/>
      <c r="GE201" s="25"/>
      <c r="GF201" s="25"/>
      <c r="GG201" s="25"/>
      <c r="GH201" s="25"/>
      <c r="GI201" s="25"/>
      <c r="GJ201" s="25"/>
      <c r="GK201" s="25"/>
      <c r="GL201" s="25"/>
      <c r="GM201" s="25"/>
      <c r="GN201" s="25"/>
      <c r="GO201" s="25"/>
      <c r="GP201" s="25"/>
      <c r="GQ201" s="25"/>
      <c r="GR201" s="25"/>
      <c r="GS201" s="25"/>
      <c r="GT201" s="25"/>
      <c r="GU201" s="25"/>
      <c r="GV201" s="25"/>
      <c r="GW201" s="25"/>
      <c r="GX201" s="25"/>
      <c r="GY201" s="25"/>
      <c r="GZ201" s="25"/>
      <c r="HA201" s="25"/>
      <c r="HB201" s="25"/>
      <c r="HC201" s="25"/>
      <c r="HD201" s="25"/>
      <c r="HE201" s="25"/>
      <c r="HF201" s="25"/>
      <c r="HG201" s="25"/>
      <c r="HH201" s="25"/>
      <c r="HI201" s="25"/>
      <c r="HJ201" s="25"/>
      <c r="HK201" s="25"/>
      <c r="HL201" s="25"/>
      <c r="HM201" s="25"/>
      <c r="HN201" s="25"/>
      <c r="HO201" s="25"/>
      <c r="HP201" s="25"/>
      <c r="HQ201" s="25"/>
      <c r="HR201" s="25"/>
      <c r="HS201" s="25"/>
      <c r="HT201" s="25"/>
      <c r="HU201" s="25"/>
      <c r="HV201" s="25"/>
      <c r="HW201" s="25"/>
      <c r="HX201" s="25"/>
      <c r="HY201" s="25"/>
      <c r="HZ201" s="25"/>
      <c r="IA201" s="25"/>
      <c r="IB201" s="25"/>
      <c r="IC201" s="25"/>
      <c r="ID201" s="25"/>
      <c r="IE201" s="25"/>
      <c r="IF201" s="25"/>
      <c r="IG201" s="25"/>
      <c r="IH201" s="25"/>
      <c r="II201" s="25"/>
      <c r="IJ201" s="25"/>
      <c r="IK201" s="25"/>
      <c r="IL201" s="25"/>
      <c r="IM201" s="25"/>
      <c r="IN201" s="25"/>
      <c r="IO201" s="25"/>
      <c r="IP201" s="25"/>
      <c r="IQ201" s="25"/>
      <c r="IR201" s="25"/>
      <c r="IS201" s="25"/>
      <c r="IT201" s="25"/>
      <c r="IU201" s="25"/>
      <c r="IV201" s="25"/>
    </row>
    <row r="202" spans="2:256" s="27" customFormat="1" x14ac:dyDescent="0.25">
      <c r="B202" s="25"/>
      <c r="C202" s="32"/>
      <c r="D202" s="33"/>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c r="EC202" s="25"/>
      <c r="ED202" s="25"/>
      <c r="EE202" s="25"/>
      <c r="EF202" s="25"/>
      <c r="EG202" s="25"/>
      <c r="EH202" s="25"/>
      <c r="EI202" s="25"/>
      <c r="EJ202" s="25"/>
      <c r="EK202" s="25"/>
      <c r="EL202" s="25"/>
      <c r="EM202" s="25"/>
      <c r="EN202" s="25"/>
      <c r="EO202" s="25"/>
      <c r="EP202" s="25"/>
      <c r="EQ202" s="25"/>
      <c r="ER202" s="25"/>
      <c r="ES202" s="25"/>
      <c r="ET202" s="25"/>
      <c r="EU202" s="25"/>
      <c r="EV202" s="25"/>
      <c r="EW202" s="25"/>
      <c r="EX202" s="25"/>
      <c r="EY202" s="25"/>
      <c r="EZ202" s="25"/>
      <c r="FA202" s="25"/>
      <c r="FB202" s="25"/>
      <c r="FC202" s="25"/>
      <c r="FD202" s="25"/>
      <c r="FE202" s="25"/>
      <c r="FF202" s="25"/>
      <c r="FG202" s="25"/>
      <c r="FH202" s="25"/>
      <c r="FI202" s="25"/>
      <c r="FJ202" s="25"/>
      <c r="FK202" s="25"/>
      <c r="FL202" s="25"/>
      <c r="FM202" s="25"/>
      <c r="FN202" s="25"/>
      <c r="FO202" s="25"/>
      <c r="FP202" s="25"/>
      <c r="FQ202" s="25"/>
      <c r="FR202" s="25"/>
      <c r="FS202" s="25"/>
      <c r="FT202" s="25"/>
      <c r="FU202" s="25"/>
      <c r="FV202" s="25"/>
      <c r="FW202" s="25"/>
      <c r="FX202" s="25"/>
      <c r="FY202" s="25"/>
      <c r="FZ202" s="25"/>
      <c r="GA202" s="25"/>
      <c r="GB202" s="25"/>
      <c r="GC202" s="25"/>
      <c r="GD202" s="25"/>
      <c r="GE202" s="25"/>
      <c r="GF202" s="25"/>
      <c r="GG202" s="25"/>
      <c r="GH202" s="25"/>
      <c r="GI202" s="25"/>
      <c r="GJ202" s="25"/>
      <c r="GK202" s="25"/>
      <c r="GL202" s="25"/>
      <c r="GM202" s="25"/>
      <c r="GN202" s="25"/>
      <c r="GO202" s="25"/>
      <c r="GP202" s="25"/>
      <c r="GQ202" s="25"/>
      <c r="GR202" s="25"/>
      <c r="GS202" s="25"/>
      <c r="GT202" s="25"/>
      <c r="GU202" s="25"/>
      <c r="GV202" s="25"/>
      <c r="GW202" s="25"/>
      <c r="GX202" s="25"/>
      <c r="GY202" s="25"/>
      <c r="GZ202" s="25"/>
      <c r="HA202" s="25"/>
      <c r="HB202" s="25"/>
      <c r="HC202" s="25"/>
      <c r="HD202" s="25"/>
      <c r="HE202" s="25"/>
      <c r="HF202" s="25"/>
      <c r="HG202" s="25"/>
      <c r="HH202" s="25"/>
      <c r="HI202" s="25"/>
      <c r="HJ202" s="25"/>
      <c r="HK202" s="25"/>
      <c r="HL202" s="25"/>
      <c r="HM202" s="25"/>
      <c r="HN202" s="25"/>
      <c r="HO202" s="25"/>
      <c r="HP202" s="25"/>
      <c r="HQ202" s="25"/>
      <c r="HR202" s="25"/>
      <c r="HS202" s="25"/>
      <c r="HT202" s="25"/>
      <c r="HU202" s="25"/>
      <c r="HV202" s="25"/>
      <c r="HW202" s="25"/>
      <c r="HX202" s="25"/>
      <c r="HY202" s="25"/>
      <c r="HZ202" s="25"/>
      <c r="IA202" s="25"/>
      <c r="IB202" s="25"/>
      <c r="IC202" s="25"/>
      <c r="ID202" s="25"/>
      <c r="IE202" s="25"/>
      <c r="IF202" s="25"/>
      <c r="IG202" s="25"/>
      <c r="IH202" s="25"/>
      <c r="II202" s="25"/>
      <c r="IJ202" s="25"/>
      <c r="IK202" s="25"/>
      <c r="IL202" s="25"/>
      <c r="IM202" s="25"/>
      <c r="IN202" s="25"/>
      <c r="IO202" s="25"/>
      <c r="IP202" s="25"/>
      <c r="IQ202" s="25"/>
      <c r="IR202" s="25"/>
      <c r="IS202" s="25"/>
      <c r="IT202" s="25"/>
      <c r="IU202" s="25"/>
      <c r="IV202" s="25"/>
    </row>
    <row r="203" spans="2:256" s="27" customFormat="1" x14ac:dyDescent="0.25">
      <c r="B203" s="25"/>
      <c r="C203" s="32"/>
      <c r="D203" s="33"/>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5"/>
      <c r="EB203" s="25"/>
      <c r="EC203" s="25"/>
      <c r="ED203" s="25"/>
      <c r="EE203" s="25"/>
      <c r="EF203" s="25"/>
      <c r="EG203" s="25"/>
      <c r="EH203" s="25"/>
      <c r="EI203" s="25"/>
      <c r="EJ203" s="25"/>
      <c r="EK203" s="25"/>
      <c r="EL203" s="25"/>
      <c r="EM203" s="25"/>
      <c r="EN203" s="25"/>
      <c r="EO203" s="25"/>
      <c r="EP203" s="25"/>
      <c r="EQ203" s="25"/>
      <c r="ER203" s="25"/>
      <c r="ES203" s="25"/>
      <c r="ET203" s="25"/>
      <c r="EU203" s="25"/>
      <c r="EV203" s="25"/>
      <c r="EW203" s="25"/>
      <c r="EX203" s="25"/>
      <c r="EY203" s="25"/>
      <c r="EZ203" s="25"/>
      <c r="FA203" s="25"/>
      <c r="FB203" s="25"/>
      <c r="FC203" s="25"/>
      <c r="FD203" s="25"/>
      <c r="FE203" s="25"/>
      <c r="FF203" s="25"/>
      <c r="FG203" s="25"/>
      <c r="FH203" s="25"/>
      <c r="FI203" s="25"/>
      <c r="FJ203" s="25"/>
      <c r="FK203" s="25"/>
      <c r="FL203" s="25"/>
      <c r="FM203" s="25"/>
      <c r="FN203" s="25"/>
      <c r="FO203" s="25"/>
      <c r="FP203" s="25"/>
      <c r="FQ203" s="25"/>
      <c r="FR203" s="25"/>
      <c r="FS203" s="25"/>
      <c r="FT203" s="25"/>
      <c r="FU203" s="25"/>
      <c r="FV203" s="25"/>
      <c r="FW203" s="25"/>
      <c r="FX203" s="25"/>
      <c r="FY203" s="25"/>
      <c r="FZ203" s="25"/>
      <c r="GA203" s="25"/>
      <c r="GB203" s="25"/>
      <c r="GC203" s="25"/>
      <c r="GD203" s="25"/>
      <c r="GE203" s="25"/>
      <c r="GF203" s="25"/>
      <c r="GG203" s="25"/>
      <c r="GH203" s="25"/>
      <c r="GI203" s="25"/>
      <c r="GJ203" s="25"/>
      <c r="GK203" s="25"/>
      <c r="GL203" s="25"/>
      <c r="GM203" s="25"/>
      <c r="GN203" s="25"/>
      <c r="GO203" s="25"/>
      <c r="GP203" s="25"/>
      <c r="GQ203" s="25"/>
      <c r="GR203" s="25"/>
      <c r="GS203" s="25"/>
      <c r="GT203" s="25"/>
      <c r="GU203" s="25"/>
      <c r="GV203" s="25"/>
      <c r="GW203" s="25"/>
      <c r="GX203" s="25"/>
      <c r="GY203" s="25"/>
      <c r="GZ203" s="25"/>
      <c r="HA203" s="25"/>
      <c r="HB203" s="25"/>
      <c r="HC203" s="25"/>
      <c r="HD203" s="25"/>
      <c r="HE203" s="25"/>
      <c r="HF203" s="25"/>
      <c r="HG203" s="25"/>
      <c r="HH203" s="25"/>
      <c r="HI203" s="25"/>
      <c r="HJ203" s="25"/>
      <c r="HK203" s="25"/>
      <c r="HL203" s="25"/>
      <c r="HM203" s="25"/>
      <c r="HN203" s="25"/>
      <c r="HO203" s="25"/>
      <c r="HP203" s="25"/>
      <c r="HQ203" s="25"/>
      <c r="HR203" s="25"/>
      <c r="HS203" s="25"/>
      <c r="HT203" s="25"/>
      <c r="HU203" s="25"/>
      <c r="HV203" s="25"/>
      <c r="HW203" s="25"/>
      <c r="HX203" s="25"/>
      <c r="HY203" s="25"/>
      <c r="HZ203" s="25"/>
      <c r="IA203" s="25"/>
      <c r="IB203" s="25"/>
      <c r="IC203" s="25"/>
      <c r="ID203" s="25"/>
      <c r="IE203" s="25"/>
      <c r="IF203" s="25"/>
      <c r="IG203" s="25"/>
      <c r="IH203" s="25"/>
      <c r="II203" s="25"/>
      <c r="IJ203" s="25"/>
      <c r="IK203" s="25"/>
      <c r="IL203" s="25"/>
      <c r="IM203" s="25"/>
      <c r="IN203" s="25"/>
      <c r="IO203" s="25"/>
      <c r="IP203" s="25"/>
      <c r="IQ203" s="25"/>
      <c r="IR203" s="25"/>
      <c r="IS203" s="25"/>
      <c r="IT203" s="25"/>
      <c r="IU203" s="25"/>
      <c r="IV203" s="25"/>
    </row>
    <row r="204" spans="2:256" s="27" customFormat="1" x14ac:dyDescent="0.25">
      <c r="B204" s="25"/>
      <c r="C204" s="32"/>
      <c r="D204" s="33"/>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5"/>
      <c r="EB204" s="25"/>
      <c r="EC204" s="25"/>
      <c r="ED204" s="25"/>
      <c r="EE204" s="25"/>
      <c r="EF204" s="25"/>
      <c r="EG204" s="25"/>
      <c r="EH204" s="25"/>
      <c r="EI204" s="25"/>
      <c r="EJ204" s="25"/>
      <c r="EK204" s="25"/>
      <c r="EL204" s="25"/>
      <c r="EM204" s="25"/>
      <c r="EN204" s="25"/>
      <c r="EO204" s="25"/>
      <c r="EP204" s="25"/>
      <c r="EQ204" s="25"/>
      <c r="ER204" s="25"/>
      <c r="ES204" s="25"/>
      <c r="ET204" s="25"/>
      <c r="EU204" s="25"/>
      <c r="EV204" s="25"/>
      <c r="EW204" s="25"/>
      <c r="EX204" s="25"/>
      <c r="EY204" s="25"/>
      <c r="EZ204" s="25"/>
      <c r="FA204" s="25"/>
      <c r="FB204" s="25"/>
      <c r="FC204" s="25"/>
      <c r="FD204" s="25"/>
      <c r="FE204" s="25"/>
      <c r="FF204" s="25"/>
      <c r="FG204" s="25"/>
      <c r="FH204" s="25"/>
      <c r="FI204" s="25"/>
      <c r="FJ204" s="25"/>
      <c r="FK204" s="25"/>
      <c r="FL204" s="25"/>
      <c r="FM204" s="25"/>
      <c r="FN204" s="25"/>
      <c r="FO204" s="25"/>
      <c r="FP204" s="25"/>
      <c r="FQ204" s="25"/>
      <c r="FR204" s="25"/>
      <c r="FS204" s="25"/>
      <c r="FT204" s="25"/>
      <c r="FU204" s="25"/>
      <c r="FV204" s="25"/>
      <c r="FW204" s="25"/>
      <c r="FX204" s="25"/>
      <c r="FY204" s="25"/>
      <c r="FZ204" s="25"/>
      <c r="GA204" s="25"/>
      <c r="GB204" s="25"/>
      <c r="GC204" s="25"/>
      <c r="GD204" s="25"/>
      <c r="GE204" s="25"/>
      <c r="GF204" s="25"/>
      <c r="GG204" s="25"/>
      <c r="GH204" s="25"/>
      <c r="GI204" s="25"/>
      <c r="GJ204" s="25"/>
      <c r="GK204" s="25"/>
      <c r="GL204" s="25"/>
      <c r="GM204" s="25"/>
      <c r="GN204" s="25"/>
      <c r="GO204" s="25"/>
      <c r="GP204" s="25"/>
      <c r="GQ204" s="25"/>
      <c r="GR204" s="25"/>
      <c r="GS204" s="25"/>
      <c r="GT204" s="25"/>
      <c r="GU204" s="25"/>
      <c r="GV204" s="25"/>
      <c r="GW204" s="25"/>
      <c r="GX204" s="25"/>
      <c r="GY204" s="25"/>
      <c r="GZ204" s="25"/>
      <c r="HA204" s="25"/>
      <c r="HB204" s="25"/>
      <c r="HC204" s="25"/>
      <c r="HD204" s="25"/>
      <c r="HE204" s="25"/>
      <c r="HF204" s="25"/>
      <c r="HG204" s="25"/>
      <c r="HH204" s="25"/>
      <c r="HI204" s="25"/>
      <c r="HJ204" s="25"/>
      <c r="HK204" s="25"/>
      <c r="HL204" s="25"/>
      <c r="HM204" s="25"/>
      <c r="HN204" s="25"/>
      <c r="HO204" s="25"/>
      <c r="HP204" s="25"/>
      <c r="HQ204" s="25"/>
      <c r="HR204" s="25"/>
      <c r="HS204" s="25"/>
      <c r="HT204" s="25"/>
      <c r="HU204" s="25"/>
      <c r="HV204" s="25"/>
      <c r="HW204" s="25"/>
      <c r="HX204" s="25"/>
      <c r="HY204" s="25"/>
      <c r="HZ204" s="25"/>
      <c r="IA204" s="25"/>
      <c r="IB204" s="25"/>
      <c r="IC204" s="25"/>
      <c r="ID204" s="25"/>
      <c r="IE204" s="25"/>
      <c r="IF204" s="25"/>
      <c r="IG204" s="25"/>
      <c r="IH204" s="25"/>
      <c r="II204" s="25"/>
      <c r="IJ204" s="25"/>
      <c r="IK204" s="25"/>
      <c r="IL204" s="25"/>
      <c r="IM204" s="25"/>
      <c r="IN204" s="25"/>
      <c r="IO204" s="25"/>
      <c r="IP204" s="25"/>
      <c r="IQ204" s="25"/>
      <c r="IR204" s="25"/>
      <c r="IS204" s="25"/>
      <c r="IT204" s="25"/>
      <c r="IU204" s="25"/>
      <c r="IV204" s="25"/>
    </row>
    <row r="205" spans="2:256" s="27" customFormat="1" x14ac:dyDescent="0.25">
      <c r="B205" s="25"/>
      <c r="C205" s="32"/>
      <c r="D205" s="33"/>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25"/>
      <c r="DS205" s="25"/>
      <c r="DT205" s="25"/>
      <c r="DU205" s="25"/>
      <c r="DV205" s="25"/>
      <c r="DW205" s="25"/>
      <c r="DX205" s="25"/>
      <c r="DY205" s="25"/>
      <c r="DZ205" s="25"/>
      <c r="EA205" s="25"/>
      <c r="EB205" s="25"/>
      <c r="EC205" s="25"/>
      <c r="ED205" s="25"/>
      <c r="EE205" s="25"/>
      <c r="EF205" s="25"/>
      <c r="EG205" s="25"/>
      <c r="EH205" s="25"/>
      <c r="EI205" s="25"/>
      <c r="EJ205" s="25"/>
      <c r="EK205" s="25"/>
      <c r="EL205" s="25"/>
      <c r="EM205" s="25"/>
      <c r="EN205" s="25"/>
      <c r="EO205" s="25"/>
      <c r="EP205" s="25"/>
      <c r="EQ205" s="25"/>
      <c r="ER205" s="25"/>
      <c r="ES205" s="25"/>
      <c r="ET205" s="25"/>
      <c r="EU205" s="25"/>
      <c r="EV205" s="25"/>
      <c r="EW205" s="25"/>
      <c r="EX205" s="25"/>
      <c r="EY205" s="25"/>
      <c r="EZ205" s="25"/>
      <c r="FA205" s="25"/>
      <c r="FB205" s="25"/>
      <c r="FC205" s="25"/>
      <c r="FD205" s="25"/>
      <c r="FE205" s="25"/>
      <c r="FF205" s="25"/>
      <c r="FG205" s="25"/>
      <c r="FH205" s="25"/>
      <c r="FI205" s="25"/>
      <c r="FJ205" s="25"/>
      <c r="FK205" s="25"/>
      <c r="FL205" s="25"/>
      <c r="FM205" s="25"/>
      <c r="FN205" s="25"/>
      <c r="FO205" s="25"/>
      <c r="FP205" s="25"/>
      <c r="FQ205" s="25"/>
      <c r="FR205" s="25"/>
      <c r="FS205" s="25"/>
      <c r="FT205" s="25"/>
      <c r="FU205" s="25"/>
      <c r="FV205" s="25"/>
      <c r="FW205" s="25"/>
      <c r="FX205" s="25"/>
      <c r="FY205" s="25"/>
      <c r="FZ205" s="25"/>
      <c r="GA205" s="25"/>
      <c r="GB205" s="25"/>
      <c r="GC205" s="25"/>
      <c r="GD205" s="25"/>
      <c r="GE205" s="25"/>
      <c r="GF205" s="25"/>
      <c r="GG205" s="25"/>
      <c r="GH205" s="25"/>
      <c r="GI205" s="25"/>
      <c r="GJ205" s="25"/>
      <c r="GK205" s="25"/>
      <c r="GL205" s="25"/>
      <c r="GM205" s="25"/>
      <c r="GN205" s="25"/>
      <c r="GO205" s="25"/>
      <c r="GP205" s="25"/>
      <c r="GQ205" s="25"/>
      <c r="GR205" s="25"/>
      <c r="GS205" s="25"/>
      <c r="GT205" s="25"/>
      <c r="GU205" s="25"/>
      <c r="GV205" s="25"/>
      <c r="GW205" s="25"/>
      <c r="GX205" s="25"/>
      <c r="GY205" s="25"/>
      <c r="GZ205" s="25"/>
      <c r="HA205" s="25"/>
      <c r="HB205" s="25"/>
      <c r="HC205" s="25"/>
      <c r="HD205" s="25"/>
      <c r="HE205" s="25"/>
      <c r="HF205" s="25"/>
      <c r="HG205" s="25"/>
      <c r="HH205" s="25"/>
      <c r="HI205" s="25"/>
      <c r="HJ205" s="25"/>
      <c r="HK205" s="25"/>
      <c r="HL205" s="25"/>
      <c r="HM205" s="25"/>
      <c r="HN205" s="25"/>
      <c r="HO205" s="25"/>
      <c r="HP205" s="25"/>
      <c r="HQ205" s="25"/>
      <c r="HR205" s="25"/>
      <c r="HS205" s="25"/>
      <c r="HT205" s="25"/>
      <c r="HU205" s="25"/>
      <c r="HV205" s="25"/>
      <c r="HW205" s="25"/>
      <c r="HX205" s="25"/>
      <c r="HY205" s="25"/>
      <c r="HZ205" s="25"/>
      <c r="IA205" s="25"/>
      <c r="IB205" s="25"/>
      <c r="IC205" s="25"/>
      <c r="ID205" s="25"/>
      <c r="IE205" s="25"/>
      <c r="IF205" s="25"/>
      <c r="IG205" s="25"/>
      <c r="IH205" s="25"/>
      <c r="II205" s="25"/>
      <c r="IJ205" s="25"/>
      <c r="IK205" s="25"/>
      <c r="IL205" s="25"/>
      <c r="IM205" s="25"/>
      <c r="IN205" s="25"/>
      <c r="IO205" s="25"/>
      <c r="IP205" s="25"/>
      <c r="IQ205" s="25"/>
      <c r="IR205" s="25"/>
      <c r="IS205" s="25"/>
      <c r="IT205" s="25"/>
      <c r="IU205" s="25"/>
      <c r="IV205" s="25"/>
    </row>
    <row r="206" spans="2:256" s="27" customFormat="1" x14ac:dyDescent="0.25">
      <c r="B206" s="25"/>
      <c r="C206" s="32"/>
      <c r="D206" s="33"/>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25"/>
      <c r="FI206" s="25"/>
      <c r="FJ206" s="25"/>
      <c r="FK206" s="25"/>
      <c r="FL206" s="25"/>
      <c r="FM206" s="25"/>
      <c r="FN206" s="25"/>
      <c r="FO206" s="25"/>
      <c r="FP206" s="25"/>
      <c r="FQ206" s="25"/>
      <c r="FR206" s="25"/>
      <c r="FS206" s="25"/>
      <c r="FT206" s="25"/>
      <c r="FU206" s="25"/>
      <c r="FV206" s="25"/>
      <c r="FW206" s="25"/>
      <c r="FX206" s="25"/>
      <c r="FY206" s="25"/>
      <c r="FZ206" s="25"/>
      <c r="GA206" s="25"/>
      <c r="GB206" s="25"/>
      <c r="GC206" s="25"/>
      <c r="GD206" s="25"/>
      <c r="GE206" s="25"/>
      <c r="GF206" s="25"/>
      <c r="GG206" s="25"/>
      <c r="GH206" s="25"/>
      <c r="GI206" s="25"/>
      <c r="GJ206" s="25"/>
      <c r="GK206" s="25"/>
      <c r="GL206" s="25"/>
      <c r="GM206" s="25"/>
      <c r="GN206" s="25"/>
      <c r="GO206" s="25"/>
      <c r="GP206" s="25"/>
      <c r="GQ206" s="25"/>
      <c r="GR206" s="25"/>
      <c r="GS206" s="25"/>
      <c r="GT206" s="25"/>
      <c r="GU206" s="25"/>
      <c r="GV206" s="25"/>
      <c r="GW206" s="25"/>
      <c r="GX206" s="25"/>
      <c r="GY206" s="25"/>
      <c r="GZ206" s="25"/>
      <c r="HA206" s="25"/>
      <c r="HB206" s="25"/>
      <c r="HC206" s="25"/>
      <c r="HD206" s="25"/>
      <c r="HE206" s="25"/>
      <c r="HF206" s="25"/>
      <c r="HG206" s="25"/>
      <c r="HH206" s="25"/>
      <c r="HI206" s="25"/>
      <c r="HJ206" s="25"/>
      <c r="HK206" s="25"/>
      <c r="HL206" s="25"/>
      <c r="HM206" s="25"/>
      <c r="HN206" s="25"/>
      <c r="HO206" s="25"/>
      <c r="HP206" s="25"/>
      <c r="HQ206" s="25"/>
      <c r="HR206" s="25"/>
      <c r="HS206" s="25"/>
      <c r="HT206" s="25"/>
      <c r="HU206" s="25"/>
      <c r="HV206" s="25"/>
      <c r="HW206" s="25"/>
      <c r="HX206" s="25"/>
      <c r="HY206" s="25"/>
      <c r="HZ206" s="25"/>
      <c r="IA206" s="25"/>
      <c r="IB206" s="25"/>
      <c r="IC206" s="25"/>
      <c r="ID206" s="25"/>
      <c r="IE206" s="25"/>
      <c r="IF206" s="25"/>
      <c r="IG206" s="25"/>
      <c r="IH206" s="25"/>
      <c r="II206" s="25"/>
      <c r="IJ206" s="25"/>
      <c r="IK206" s="25"/>
      <c r="IL206" s="25"/>
      <c r="IM206" s="25"/>
      <c r="IN206" s="25"/>
      <c r="IO206" s="25"/>
      <c r="IP206" s="25"/>
      <c r="IQ206" s="25"/>
      <c r="IR206" s="25"/>
      <c r="IS206" s="25"/>
      <c r="IT206" s="25"/>
      <c r="IU206" s="25"/>
      <c r="IV206" s="25"/>
    </row>
    <row r="207" spans="2:256" s="27" customFormat="1" x14ac:dyDescent="0.25">
      <c r="B207" s="25"/>
      <c r="C207" s="32"/>
      <c r="D207" s="33"/>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K207" s="25"/>
      <c r="DL207" s="25"/>
      <c r="DM207" s="25"/>
      <c r="DN207" s="25"/>
      <c r="DO207" s="25"/>
      <c r="DP207" s="25"/>
      <c r="DQ207" s="25"/>
      <c r="DR207" s="25"/>
      <c r="DS207" s="25"/>
      <c r="DT207" s="25"/>
      <c r="DU207" s="25"/>
      <c r="DV207" s="25"/>
      <c r="DW207" s="25"/>
      <c r="DX207" s="25"/>
      <c r="DY207" s="25"/>
      <c r="DZ207" s="25"/>
      <c r="EA207" s="25"/>
      <c r="EB207" s="25"/>
      <c r="EC207" s="25"/>
      <c r="ED207" s="25"/>
      <c r="EE207" s="25"/>
      <c r="EF207" s="25"/>
      <c r="EG207" s="25"/>
      <c r="EH207" s="25"/>
      <c r="EI207" s="25"/>
      <c r="EJ207" s="25"/>
      <c r="EK207" s="25"/>
      <c r="EL207" s="25"/>
      <c r="EM207" s="25"/>
      <c r="EN207" s="25"/>
      <c r="EO207" s="25"/>
      <c r="EP207" s="25"/>
      <c r="EQ207" s="25"/>
      <c r="ER207" s="25"/>
      <c r="ES207" s="25"/>
      <c r="ET207" s="25"/>
      <c r="EU207" s="25"/>
      <c r="EV207" s="25"/>
      <c r="EW207" s="25"/>
      <c r="EX207" s="25"/>
      <c r="EY207" s="25"/>
      <c r="EZ207" s="25"/>
      <c r="FA207" s="25"/>
      <c r="FB207" s="25"/>
      <c r="FC207" s="25"/>
      <c r="FD207" s="25"/>
      <c r="FE207" s="25"/>
      <c r="FF207" s="25"/>
      <c r="FG207" s="25"/>
      <c r="FH207" s="25"/>
      <c r="FI207" s="25"/>
      <c r="FJ207" s="25"/>
      <c r="FK207" s="25"/>
      <c r="FL207" s="25"/>
      <c r="FM207" s="25"/>
      <c r="FN207" s="25"/>
      <c r="FO207" s="25"/>
      <c r="FP207" s="25"/>
      <c r="FQ207" s="25"/>
      <c r="FR207" s="25"/>
      <c r="FS207" s="25"/>
      <c r="FT207" s="25"/>
      <c r="FU207" s="25"/>
      <c r="FV207" s="25"/>
      <c r="FW207" s="25"/>
      <c r="FX207" s="25"/>
      <c r="FY207" s="25"/>
      <c r="FZ207" s="25"/>
      <c r="GA207" s="25"/>
      <c r="GB207" s="25"/>
      <c r="GC207" s="25"/>
      <c r="GD207" s="25"/>
      <c r="GE207" s="25"/>
      <c r="GF207" s="25"/>
      <c r="GG207" s="25"/>
      <c r="GH207" s="25"/>
      <c r="GI207" s="25"/>
      <c r="GJ207" s="25"/>
      <c r="GK207" s="25"/>
      <c r="GL207" s="25"/>
      <c r="GM207" s="25"/>
      <c r="GN207" s="25"/>
      <c r="GO207" s="25"/>
      <c r="GP207" s="25"/>
      <c r="GQ207" s="25"/>
      <c r="GR207" s="25"/>
      <c r="GS207" s="25"/>
      <c r="GT207" s="25"/>
      <c r="GU207" s="25"/>
      <c r="GV207" s="25"/>
      <c r="GW207" s="25"/>
      <c r="GX207" s="25"/>
      <c r="GY207" s="25"/>
      <c r="GZ207" s="25"/>
      <c r="HA207" s="25"/>
      <c r="HB207" s="25"/>
      <c r="HC207" s="25"/>
      <c r="HD207" s="25"/>
      <c r="HE207" s="25"/>
      <c r="HF207" s="25"/>
      <c r="HG207" s="25"/>
      <c r="HH207" s="25"/>
      <c r="HI207" s="25"/>
      <c r="HJ207" s="25"/>
      <c r="HK207" s="25"/>
      <c r="HL207" s="25"/>
      <c r="HM207" s="25"/>
      <c r="HN207" s="25"/>
      <c r="HO207" s="25"/>
      <c r="HP207" s="25"/>
      <c r="HQ207" s="25"/>
      <c r="HR207" s="25"/>
      <c r="HS207" s="25"/>
      <c r="HT207" s="25"/>
      <c r="HU207" s="25"/>
      <c r="HV207" s="25"/>
      <c r="HW207" s="25"/>
      <c r="HX207" s="25"/>
      <c r="HY207" s="25"/>
      <c r="HZ207" s="25"/>
      <c r="IA207" s="25"/>
      <c r="IB207" s="25"/>
      <c r="IC207" s="25"/>
      <c r="ID207" s="25"/>
      <c r="IE207" s="25"/>
      <c r="IF207" s="25"/>
      <c r="IG207" s="25"/>
      <c r="IH207" s="25"/>
      <c r="II207" s="25"/>
      <c r="IJ207" s="25"/>
      <c r="IK207" s="25"/>
      <c r="IL207" s="25"/>
      <c r="IM207" s="25"/>
      <c r="IN207" s="25"/>
      <c r="IO207" s="25"/>
      <c r="IP207" s="25"/>
      <c r="IQ207" s="25"/>
      <c r="IR207" s="25"/>
      <c r="IS207" s="25"/>
      <c r="IT207" s="25"/>
      <c r="IU207" s="25"/>
      <c r="IV207" s="25"/>
    </row>
    <row r="208" spans="2:256" s="27" customFormat="1" x14ac:dyDescent="0.25">
      <c r="B208" s="25"/>
      <c r="C208" s="32"/>
      <c r="D208" s="33"/>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K208" s="25"/>
      <c r="DL208" s="25"/>
      <c r="DM208" s="25"/>
      <c r="DN208" s="25"/>
      <c r="DO208" s="25"/>
      <c r="DP208" s="25"/>
      <c r="DQ208" s="25"/>
      <c r="DR208" s="25"/>
      <c r="DS208" s="25"/>
      <c r="DT208" s="25"/>
      <c r="DU208" s="25"/>
      <c r="DV208" s="25"/>
      <c r="DW208" s="25"/>
      <c r="DX208" s="25"/>
      <c r="DY208" s="25"/>
      <c r="DZ208" s="25"/>
      <c r="EA208" s="25"/>
      <c r="EB208" s="25"/>
      <c r="EC208" s="25"/>
      <c r="ED208" s="25"/>
      <c r="EE208" s="25"/>
      <c r="EF208" s="25"/>
      <c r="EG208" s="25"/>
      <c r="EH208" s="25"/>
      <c r="EI208" s="25"/>
      <c r="EJ208" s="25"/>
      <c r="EK208" s="25"/>
      <c r="EL208" s="25"/>
      <c r="EM208" s="25"/>
      <c r="EN208" s="25"/>
      <c r="EO208" s="25"/>
      <c r="EP208" s="25"/>
      <c r="EQ208" s="25"/>
      <c r="ER208" s="25"/>
      <c r="ES208" s="25"/>
      <c r="ET208" s="25"/>
      <c r="EU208" s="25"/>
      <c r="EV208" s="25"/>
      <c r="EW208" s="25"/>
      <c r="EX208" s="25"/>
      <c r="EY208" s="25"/>
      <c r="EZ208" s="25"/>
      <c r="FA208" s="25"/>
      <c r="FB208" s="25"/>
      <c r="FC208" s="25"/>
      <c r="FD208" s="25"/>
      <c r="FE208" s="25"/>
      <c r="FF208" s="25"/>
      <c r="FG208" s="25"/>
      <c r="FH208" s="25"/>
      <c r="FI208" s="25"/>
      <c r="FJ208" s="25"/>
      <c r="FK208" s="25"/>
      <c r="FL208" s="25"/>
      <c r="FM208" s="25"/>
      <c r="FN208" s="25"/>
      <c r="FO208" s="25"/>
      <c r="FP208" s="25"/>
      <c r="FQ208" s="25"/>
      <c r="FR208" s="25"/>
      <c r="FS208" s="25"/>
      <c r="FT208" s="25"/>
      <c r="FU208" s="25"/>
      <c r="FV208" s="25"/>
      <c r="FW208" s="25"/>
      <c r="FX208" s="25"/>
      <c r="FY208" s="25"/>
      <c r="FZ208" s="25"/>
      <c r="GA208" s="25"/>
      <c r="GB208" s="25"/>
      <c r="GC208" s="25"/>
      <c r="GD208" s="25"/>
      <c r="GE208" s="25"/>
      <c r="GF208" s="25"/>
      <c r="GG208" s="25"/>
      <c r="GH208" s="25"/>
      <c r="GI208" s="25"/>
      <c r="GJ208" s="25"/>
      <c r="GK208" s="25"/>
      <c r="GL208" s="25"/>
      <c r="GM208" s="25"/>
      <c r="GN208" s="25"/>
      <c r="GO208" s="25"/>
      <c r="GP208" s="25"/>
      <c r="GQ208" s="25"/>
      <c r="GR208" s="25"/>
      <c r="GS208" s="25"/>
      <c r="GT208" s="25"/>
      <c r="GU208" s="25"/>
      <c r="GV208" s="25"/>
      <c r="GW208" s="25"/>
      <c r="GX208" s="25"/>
      <c r="GY208" s="25"/>
      <c r="GZ208" s="25"/>
      <c r="HA208" s="25"/>
      <c r="HB208" s="25"/>
      <c r="HC208" s="25"/>
      <c r="HD208" s="25"/>
      <c r="HE208" s="25"/>
      <c r="HF208" s="25"/>
      <c r="HG208" s="25"/>
      <c r="HH208" s="25"/>
      <c r="HI208" s="25"/>
      <c r="HJ208" s="25"/>
      <c r="HK208" s="25"/>
      <c r="HL208" s="25"/>
      <c r="HM208" s="25"/>
      <c r="HN208" s="25"/>
      <c r="HO208" s="25"/>
      <c r="HP208" s="25"/>
      <c r="HQ208" s="25"/>
      <c r="HR208" s="25"/>
      <c r="HS208" s="25"/>
      <c r="HT208" s="25"/>
      <c r="HU208" s="25"/>
      <c r="HV208" s="25"/>
      <c r="HW208" s="25"/>
      <c r="HX208" s="25"/>
      <c r="HY208" s="25"/>
      <c r="HZ208" s="25"/>
      <c r="IA208" s="25"/>
      <c r="IB208" s="25"/>
      <c r="IC208" s="25"/>
      <c r="ID208" s="25"/>
      <c r="IE208" s="25"/>
      <c r="IF208" s="25"/>
      <c r="IG208" s="25"/>
      <c r="IH208" s="25"/>
      <c r="II208" s="25"/>
      <c r="IJ208" s="25"/>
      <c r="IK208" s="25"/>
      <c r="IL208" s="25"/>
      <c r="IM208" s="25"/>
      <c r="IN208" s="25"/>
      <c r="IO208" s="25"/>
      <c r="IP208" s="25"/>
      <c r="IQ208" s="25"/>
      <c r="IR208" s="25"/>
      <c r="IS208" s="25"/>
      <c r="IT208" s="25"/>
      <c r="IU208" s="25"/>
      <c r="IV208" s="25"/>
    </row>
    <row r="209" spans="2:256" s="27" customFormat="1" x14ac:dyDescent="0.25">
      <c r="B209" s="25"/>
      <c r="C209" s="32"/>
      <c r="D209" s="33"/>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c r="EC209" s="25"/>
      <c r="ED209" s="25"/>
      <c r="EE209" s="25"/>
      <c r="EF209" s="25"/>
      <c r="EG209" s="25"/>
      <c r="EH209" s="25"/>
      <c r="EI209" s="25"/>
      <c r="EJ209" s="25"/>
      <c r="EK209" s="25"/>
      <c r="EL209" s="25"/>
      <c r="EM209" s="25"/>
      <c r="EN209" s="25"/>
      <c r="EO209" s="25"/>
      <c r="EP209" s="25"/>
      <c r="EQ209" s="25"/>
      <c r="ER209" s="25"/>
      <c r="ES209" s="25"/>
      <c r="ET209" s="25"/>
      <c r="EU209" s="25"/>
      <c r="EV209" s="25"/>
      <c r="EW209" s="25"/>
      <c r="EX209" s="25"/>
      <c r="EY209" s="25"/>
      <c r="EZ209" s="25"/>
      <c r="FA209" s="25"/>
      <c r="FB209" s="25"/>
      <c r="FC209" s="25"/>
      <c r="FD209" s="25"/>
      <c r="FE209" s="25"/>
      <c r="FF209" s="25"/>
      <c r="FG209" s="25"/>
      <c r="FH209" s="25"/>
      <c r="FI209" s="25"/>
      <c r="FJ209" s="25"/>
      <c r="FK209" s="25"/>
      <c r="FL209" s="25"/>
      <c r="FM209" s="25"/>
      <c r="FN209" s="25"/>
      <c r="FO209" s="25"/>
      <c r="FP209" s="25"/>
      <c r="FQ209" s="25"/>
      <c r="FR209" s="25"/>
      <c r="FS209" s="25"/>
      <c r="FT209" s="25"/>
      <c r="FU209" s="25"/>
      <c r="FV209" s="25"/>
      <c r="FW209" s="25"/>
      <c r="FX209" s="25"/>
      <c r="FY209" s="25"/>
      <c r="FZ209" s="25"/>
      <c r="GA209" s="25"/>
      <c r="GB209" s="25"/>
      <c r="GC209" s="25"/>
      <c r="GD209" s="25"/>
      <c r="GE209" s="25"/>
      <c r="GF209" s="25"/>
      <c r="GG209" s="25"/>
      <c r="GH209" s="25"/>
      <c r="GI209" s="25"/>
      <c r="GJ209" s="25"/>
      <c r="GK209" s="25"/>
      <c r="GL209" s="25"/>
      <c r="GM209" s="25"/>
      <c r="GN209" s="25"/>
      <c r="GO209" s="25"/>
      <c r="GP209" s="25"/>
      <c r="GQ209" s="25"/>
      <c r="GR209" s="25"/>
      <c r="GS209" s="25"/>
      <c r="GT209" s="25"/>
      <c r="GU209" s="25"/>
      <c r="GV209" s="25"/>
      <c r="GW209" s="25"/>
      <c r="GX209" s="25"/>
      <c r="GY209" s="25"/>
      <c r="GZ209" s="25"/>
      <c r="HA209" s="25"/>
      <c r="HB209" s="25"/>
      <c r="HC209" s="25"/>
      <c r="HD209" s="25"/>
      <c r="HE209" s="25"/>
      <c r="HF209" s="25"/>
      <c r="HG209" s="25"/>
      <c r="HH209" s="25"/>
      <c r="HI209" s="25"/>
      <c r="HJ209" s="25"/>
      <c r="HK209" s="25"/>
      <c r="HL209" s="25"/>
      <c r="HM209" s="25"/>
      <c r="HN209" s="25"/>
      <c r="HO209" s="25"/>
      <c r="HP209" s="25"/>
      <c r="HQ209" s="25"/>
      <c r="HR209" s="25"/>
      <c r="HS209" s="25"/>
      <c r="HT209" s="25"/>
      <c r="HU209" s="25"/>
      <c r="HV209" s="25"/>
      <c r="HW209" s="25"/>
      <c r="HX209" s="25"/>
      <c r="HY209" s="25"/>
      <c r="HZ209" s="25"/>
      <c r="IA209" s="25"/>
      <c r="IB209" s="25"/>
      <c r="IC209" s="25"/>
      <c r="ID209" s="25"/>
      <c r="IE209" s="25"/>
      <c r="IF209" s="25"/>
      <c r="IG209" s="25"/>
      <c r="IH209" s="25"/>
      <c r="II209" s="25"/>
      <c r="IJ209" s="25"/>
      <c r="IK209" s="25"/>
      <c r="IL209" s="25"/>
      <c r="IM209" s="25"/>
      <c r="IN209" s="25"/>
      <c r="IO209" s="25"/>
      <c r="IP209" s="25"/>
      <c r="IQ209" s="25"/>
      <c r="IR209" s="25"/>
      <c r="IS209" s="25"/>
      <c r="IT209" s="25"/>
      <c r="IU209" s="25"/>
      <c r="IV209" s="25"/>
    </row>
    <row r="210" spans="2:256" s="27" customFormat="1" x14ac:dyDescent="0.25">
      <c r="B210" s="25"/>
      <c r="C210" s="32"/>
      <c r="D210" s="33"/>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c r="GW210" s="25"/>
      <c r="GX210" s="25"/>
      <c r="GY210" s="25"/>
      <c r="GZ210" s="25"/>
      <c r="HA210" s="25"/>
      <c r="HB210" s="25"/>
      <c r="HC210" s="25"/>
      <c r="HD210" s="25"/>
      <c r="HE210" s="25"/>
      <c r="HF210" s="25"/>
      <c r="HG210" s="25"/>
      <c r="HH210" s="25"/>
      <c r="HI210" s="25"/>
      <c r="HJ210" s="25"/>
      <c r="HK210" s="25"/>
      <c r="HL210" s="25"/>
      <c r="HM210" s="25"/>
      <c r="HN210" s="25"/>
      <c r="HO210" s="25"/>
      <c r="HP210" s="25"/>
      <c r="HQ210" s="25"/>
      <c r="HR210" s="25"/>
      <c r="HS210" s="25"/>
      <c r="HT210" s="25"/>
      <c r="HU210" s="25"/>
      <c r="HV210" s="25"/>
      <c r="HW210" s="25"/>
      <c r="HX210" s="25"/>
      <c r="HY210" s="25"/>
      <c r="HZ210" s="25"/>
      <c r="IA210" s="25"/>
      <c r="IB210" s="25"/>
      <c r="IC210" s="25"/>
      <c r="ID210" s="25"/>
      <c r="IE210" s="25"/>
      <c r="IF210" s="25"/>
      <c r="IG210" s="25"/>
      <c r="IH210" s="25"/>
      <c r="II210" s="25"/>
      <c r="IJ210" s="25"/>
      <c r="IK210" s="25"/>
      <c r="IL210" s="25"/>
      <c r="IM210" s="25"/>
      <c r="IN210" s="25"/>
      <c r="IO210" s="25"/>
      <c r="IP210" s="25"/>
      <c r="IQ210" s="25"/>
      <c r="IR210" s="25"/>
      <c r="IS210" s="25"/>
      <c r="IT210" s="25"/>
      <c r="IU210" s="25"/>
      <c r="IV210" s="25"/>
    </row>
    <row r="211" spans="2:256" s="27" customFormat="1" x14ac:dyDescent="0.25">
      <c r="B211" s="25"/>
      <c r="C211" s="32"/>
      <c r="D211" s="33"/>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c r="EC211" s="25"/>
      <c r="ED211" s="25"/>
      <c r="EE211" s="25"/>
      <c r="EF211" s="25"/>
      <c r="EG211" s="25"/>
      <c r="EH211" s="25"/>
      <c r="EI211" s="25"/>
      <c r="EJ211" s="25"/>
      <c r="EK211" s="25"/>
      <c r="EL211" s="25"/>
      <c r="EM211" s="25"/>
      <c r="EN211" s="25"/>
      <c r="EO211" s="25"/>
      <c r="EP211" s="25"/>
      <c r="EQ211" s="25"/>
      <c r="ER211" s="25"/>
      <c r="ES211" s="25"/>
      <c r="ET211" s="25"/>
      <c r="EU211" s="25"/>
      <c r="EV211" s="25"/>
      <c r="EW211" s="25"/>
      <c r="EX211" s="25"/>
      <c r="EY211" s="25"/>
      <c r="EZ211" s="25"/>
      <c r="FA211" s="25"/>
      <c r="FB211" s="25"/>
      <c r="FC211" s="25"/>
      <c r="FD211" s="25"/>
      <c r="FE211" s="25"/>
      <c r="FF211" s="25"/>
      <c r="FG211" s="25"/>
      <c r="FH211" s="25"/>
      <c r="FI211" s="25"/>
      <c r="FJ211" s="25"/>
      <c r="FK211" s="25"/>
      <c r="FL211" s="25"/>
      <c r="FM211" s="25"/>
      <c r="FN211" s="25"/>
      <c r="FO211" s="25"/>
      <c r="FP211" s="25"/>
      <c r="FQ211" s="25"/>
      <c r="FR211" s="25"/>
      <c r="FS211" s="25"/>
      <c r="FT211" s="25"/>
      <c r="FU211" s="25"/>
      <c r="FV211" s="25"/>
      <c r="FW211" s="25"/>
      <c r="FX211" s="25"/>
      <c r="FY211" s="25"/>
      <c r="FZ211" s="25"/>
      <c r="GA211" s="25"/>
      <c r="GB211" s="25"/>
      <c r="GC211" s="25"/>
      <c r="GD211" s="25"/>
      <c r="GE211" s="25"/>
      <c r="GF211" s="25"/>
      <c r="GG211" s="25"/>
      <c r="GH211" s="25"/>
      <c r="GI211" s="25"/>
      <c r="GJ211" s="25"/>
      <c r="GK211" s="25"/>
      <c r="GL211" s="25"/>
      <c r="GM211" s="25"/>
      <c r="GN211" s="25"/>
      <c r="GO211" s="25"/>
      <c r="GP211" s="25"/>
      <c r="GQ211" s="25"/>
      <c r="GR211" s="25"/>
      <c r="GS211" s="25"/>
      <c r="GT211" s="25"/>
      <c r="GU211" s="25"/>
      <c r="GV211" s="25"/>
      <c r="GW211" s="25"/>
      <c r="GX211" s="25"/>
      <c r="GY211" s="25"/>
      <c r="GZ211" s="25"/>
      <c r="HA211" s="25"/>
      <c r="HB211" s="25"/>
      <c r="HC211" s="25"/>
      <c r="HD211" s="25"/>
      <c r="HE211" s="25"/>
      <c r="HF211" s="25"/>
      <c r="HG211" s="25"/>
      <c r="HH211" s="25"/>
      <c r="HI211" s="25"/>
      <c r="HJ211" s="25"/>
      <c r="HK211" s="25"/>
      <c r="HL211" s="25"/>
      <c r="HM211" s="25"/>
      <c r="HN211" s="25"/>
      <c r="HO211" s="25"/>
      <c r="HP211" s="25"/>
      <c r="HQ211" s="25"/>
      <c r="HR211" s="25"/>
      <c r="HS211" s="25"/>
      <c r="HT211" s="25"/>
      <c r="HU211" s="25"/>
      <c r="HV211" s="25"/>
      <c r="HW211" s="25"/>
      <c r="HX211" s="25"/>
      <c r="HY211" s="25"/>
      <c r="HZ211" s="25"/>
      <c r="IA211" s="25"/>
      <c r="IB211" s="25"/>
      <c r="IC211" s="25"/>
      <c r="ID211" s="25"/>
      <c r="IE211" s="25"/>
      <c r="IF211" s="25"/>
      <c r="IG211" s="25"/>
      <c r="IH211" s="25"/>
      <c r="II211" s="25"/>
      <c r="IJ211" s="25"/>
      <c r="IK211" s="25"/>
      <c r="IL211" s="25"/>
      <c r="IM211" s="25"/>
      <c r="IN211" s="25"/>
      <c r="IO211" s="25"/>
      <c r="IP211" s="25"/>
      <c r="IQ211" s="25"/>
      <c r="IR211" s="25"/>
      <c r="IS211" s="25"/>
      <c r="IT211" s="25"/>
      <c r="IU211" s="25"/>
      <c r="IV211" s="25"/>
    </row>
    <row r="212" spans="2:256" ht="15" customHeight="1" x14ac:dyDescent="0.25"/>
    <row r="213" spans="2:256" ht="15" customHeight="1" x14ac:dyDescent="0.25"/>
    <row r="214" spans="2:256" ht="15" customHeight="1" x14ac:dyDescent="0.25"/>
    <row r="215" spans="2:256" ht="15" customHeight="1" x14ac:dyDescent="0.25"/>
    <row r="216" spans="2:256" ht="15" customHeight="1" x14ac:dyDescent="0.25"/>
    <row r="217" spans="2:256" ht="15" customHeight="1" x14ac:dyDescent="0.25"/>
    <row r="218" spans="2:256" ht="15" customHeight="1" x14ac:dyDescent="0.25"/>
    <row r="219" spans="2:256" ht="15" customHeight="1" x14ac:dyDescent="0.25"/>
  </sheetData>
  <autoFilter ref="A6:G85">
    <filterColumn colId="1" showButton="0"/>
    <filterColumn colId="2" showButton="0"/>
  </autoFilter>
  <mergeCells count="203">
    <mergeCell ref="B22:D22"/>
    <mergeCell ref="B23:D23"/>
    <mergeCell ref="B24:D24"/>
    <mergeCell ref="B13:D13"/>
    <mergeCell ref="B14:D14"/>
    <mergeCell ref="B15:D15"/>
    <mergeCell ref="B16:D16"/>
    <mergeCell ref="B17:D17"/>
    <mergeCell ref="B18:D18"/>
    <mergeCell ref="A3:D4"/>
    <mergeCell ref="E3:E4"/>
    <mergeCell ref="F3:F4"/>
    <mergeCell ref="G3:G4"/>
    <mergeCell ref="A5:G5"/>
    <mergeCell ref="B6:D6"/>
    <mergeCell ref="B19:D19"/>
    <mergeCell ref="B20:D20"/>
    <mergeCell ref="B21:D21"/>
    <mergeCell ref="B7:D7"/>
    <mergeCell ref="B8:D8"/>
    <mergeCell ref="B9:D9"/>
    <mergeCell ref="B10:D10"/>
    <mergeCell ref="B11:D11"/>
    <mergeCell ref="B12:D12"/>
    <mergeCell ref="B34:D34"/>
    <mergeCell ref="B35:D35"/>
    <mergeCell ref="B36:D36"/>
    <mergeCell ref="B25:D25"/>
    <mergeCell ref="B26:D26"/>
    <mergeCell ref="B27:D27"/>
    <mergeCell ref="B28:D28"/>
    <mergeCell ref="B29:D29"/>
    <mergeCell ref="B30:D30"/>
    <mergeCell ref="J59:L59"/>
    <mergeCell ref="B49:D49"/>
    <mergeCell ref="B50:D50"/>
    <mergeCell ref="B51:D51"/>
    <mergeCell ref="B52:D52"/>
    <mergeCell ref="B53:D53"/>
    <mergeCell ref="B54:D54"/>
    <mergeCell ref="B43:D43"/>
    <mergeCell ref="B44:D44"/>
    <mergeCell ref="B45:D45"/>
    <mergeCell ref="B46:D46"/>
    <mergeCell ref="B47:D47"/>
    <mergeCell ref="B48:D48"/>
    <mergeCell ref="AL59:AN59"/>
    <mergeCell ref="AP59:AR59"/>
    <mergeCell ref="AT59:AV59"/>
    <mergeCell ref="AX59:AZ59"/>
    <mergeCell ref="BB59:BD59"/>
    <mergeCell ref="BF59:BH59"/>
    <mergeCell ref="N59:P59"/>
    <mergeCell ref="R59:T59"/>
    <mergeCell ref="V59:X59"/>
    <mergeCell ref="Z59:AB59"/>
    <mergeCell ref="AD59:AF59"/>
    <mergeCell ref="AH59:AJ59"/>
    <mergeCell ref="CH59:CJ59"/>
    <mergeCell ref="CL59:CN59"/>
    <mergeCell ref="CP59:CR59"/>
    <mergeCell ref="CT59:CV59"/>
    <mergeCell ref="CX59:CZ59"/>
    <mergeCell ref="DB59:DD59"/>
    <mergeCell ref="BJ59:BL59"/>
    <mergeCell ref="BN59:BP59"/>
    <mergeCell ref="BR59:BT59"/>
    <mergeCell ref="BV59:BX59"/>
    <mergeCell ref="BZ59:CB59"/>
    <mergeCell ref="CD59:CF59"/>
    <mergeCell ref="ED59:EF59"/>
    <mergeCell ref="EH59:EJ59"/>
    <mergeCell ref="EL59:EN59"/>
    <mergeCell ref="EP59:ER59"/>
    <mergeCell ref="ET59:EV59"/>
    <mergeCell ref="EX59:EZ59"/>
    <mergeCell ref="DF59:DH59"/>
    <mergeCell ref="DJ59:DL59"/>
    <mergeCell ref="DN59:DP59"/>
    <mergeCell ref="DR59:DT59"/>
    <mergeCell ref="DV59:DX59"/>
    <mergeCell ref="DZ59:EB59"/>
    <mergeCell ref="FZ59:GB59"/>
    <mergeCell ref="GD59:GF59"/>
    <mergeCell ref="GH59:GJ59"/>
    <mergeCell ref="GL59:GN59"/>
    <mergeCell ref="GP59:GR59"/>
    <mergeCell ref="GT59:GV59"/>
    <mergeCell ref="FB59:FD59"/>
    <mergeCell ref="FF59:FH59"/>
    <mergeCell ref="FJ59:FL59"/>
    <mergeCell ref="FN59:FP59"/>
    <mergeCell ref="FR59:FT59"/>
    <mergeCell ref="FV59:FX59"/>
    <mergeCell ref="IT59:IV59"/>
    <mergeCell ref="HV59:HX59"/>
    <mergeCell ref="HZ59:IB59"/>
    <mergeCell ref="ID59:IF59"/>
    <mergeCell ref="IH59:IJ59"/>
    <mergeCell ref="IL59:IN59"/>
    <mergeCell ref="IP59:IR59"/>
    <mergeCell ref="GX59:GZ59"/>
    <mergeCell ref="HB59:HD59"/>
    <mergeCell ref="HF59:HH59"/>
    <mergeCell ref="HJ59:HL59"/>
    <mergeCell ref="HN59:HP59"/>
    <mergeCell ref="HR59:HT59"/>
    <mergeCell ref="AH62:AJ62"/>
    <mergeCell ref="AL62:AN62"/>
    <mergeCell ref="AP62:AR62"/>
    <mergeCell ref="AT62:AV62"/>
    <mergeCell ref="AX62:AZ62"/>
    <mergeCell ref="BB62:BD62"/>
    <mergeCell ref="B62:D62"/>
    <mergeCell ref="J62:L62"/>
    <mergeCell ref="N62:P62"/>
    <mergeCell ref="R62:T62"/>
    <mergeCell ref="V62:X62"/>
    <mergeCell ref="Z62:AB62"/>
    <mergeCell ref="AD62:AF62"/>
    <mergeCell ref="CD62:CF62"/>
    <mergeCell ref="CH62:CJ62"/>
    <mergeCell ref="CL62:CN62"/>
    <mergeCell ref="CP62:CR62"/>
    <mergeCell ref="CT62:CV62"/>
    <mergeCell ref="CX62:CZ62"/>
    <mergeCell ref="BF62:BH62"/>
    <mergeCell ref="BJ62:BL62"/>
    <mergeCell ref="BN62:BP62"/>
    <mergeCell ref="BR62:BT62"/>
    <mergeCell ref="BV62:BX62"/>
    <mergeCell ref="BZ62:CB62"/>
    <mergeCell ref="DZ62:EB62"/>
    <mergeCell ref="ED62:EF62"/>
    <mergeCell ref="EH62:EJ62"/>
    <mergeCell ref="EL62:EN62"/>
    <mergeCell ref="EP62:ER62"/>
    <mergeCell ref="ET62:EV62"/>
    <mergeCell ref="DB62:DD62"/>
    <mergeCell ref="DF62:DH62"/>
    <mergeCell ref="DJ62:DL62"/>
    <mergeCell ref="DN62:DP62"/>
    <mergeCell ref="DR62:DT62"/>
    <mergeCell ref="DV62:DX62"/>
    <mergeCell ref="FV62:FX62"/>
    <mergeCell ref="FZ62:GB62"/>
    <mergeCell ref="GD62:GF62"/>
    <mergeCell ref="GH62:GJ62"/>
    <mergeCell ref="GL62:GN62"/>
    <mergeCell ref="GP62:GR62"/>
    <mergeCell ref="EX62:EZ62"/>
    <mergeCell ref="FB62:FD62"/>
    <mergeCell ref="FF62:FH62"/>
    <mergeCell ref="FJ62:FL62"/>
    <mergeCell ref="FN62:FP62"/>
    <mergeCell ref="FR62:FT62"/>
    <mergeCell ref="IP62:IR62"/>
    <mergeCell ref="IT62:IV62"/>
    <mergeCell ref="HR62:HT62"/>
    <mergeCell ref="HV62:HX62"/>
    <mergeCell ref="HZ62:IB62"/>
    <mergeCell ref="ID62:IF62"/>
    <mergeCell ref="IH62:IJ62"/>
    <mergeCell ref="IL62:IN62"/>
    <mergeCell ref="GT62:GV62"/>
    <mergeCell ref="GX62:GZ62"/>
    <mergeCell ref="HB62:HD62"/>
    <mergeCell ref="HF62:HH62"/>
    <mergeCell ref="HJ62:HL62"/>
    <mergeCell ref="HN62:HP62"/>
    <mergeCell ref="A85:D85"/>
    <mergeCell ref="B67:D67"/>
    <mergeCell ref="B68:D68"/>
    <mergeCell ref="B69:D69"/>
    <mergeCell ref="B70:D70"/>
    <mergeCell ref="B71:D71"/>
    <mergeCell ref="B72:D72"/>
    <mergeCell ref="B73:D73"/>
    <mergeCell ref="A76:D77"/>
    <mergeCell ref="A1:G1"/>
    <mergeCell ref="A2:G2"/>
    <mergeCell ref="B74:D74"/>
    <mergeCell ref="A75:D75"/>
    <mergeCell ref="B63:D63"/>
    <mergeCell ref="B64:D64"/>
    <mergeCell ref="B65:D65"/>
    <mergeCell ref="B66:D66"/>
    <mergeCell ref="B60:D60"/>
    <mergeCell ref="B61:D61"/>
    <mergeCell ref="B55:D55"/>
    <mergeCell ref="B56:D56"/>
    <mergeCell ref="B57:D57"/>
    <mergeCell ref="B58:D58"/>
    <mergeCell ref="B59:D59"/>
    <mergeCell ref="B37:D37"/>
    <mergeCell ref="B38:D38"/>
    <mergeCell ref="B39:D39"/>
    <mergeCell ref="B40:D40"/>
    <mergeCell ref="B41:D41"/>
    <mergeCell ref="B42:D42"/>
    <mergeCell ref="B31:D31"/>
    <mergeCell ref="B32:D32"/>
    <mergeCell ref="B33:D33"/>
  </mergeCells>
  <dataValidations disablePrompts="1" count="1">
    <dataValidation type="whole" operator="greaterThanOrEqual" allowBlank="1" showInputMessage="1" showErrorMessage="1" sqref="F71 F24 F44 F66:F67 F54 F58 F34">
      <formula1>0</formula1>
    </dataValidation>
  </dataValidations>
  <printOptions horizontalCentered="1"/>
  <pageMargins left="0.23622047244094491" right="0.23622047244094491" top="0.23622047244094491" bottom="0.59055118110236227" header="0.15748031496062992" footer="0.31496062992125984"/>
  <pageSetup scale="65" orientation="portrait" r:id="rId1"/>
  <headerFooter>
    <oddFooter xml:space="preserve">&amp;L&amp;"-,Cursiva"&amp;10       Ejercicio Fiscal 2018&amp;R&amp;10Página &amp;P de &amp;N&amp;K00+000-----------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3" tint="0.39997558519241921"/>
  </sheetPr>
  <dimension ref="A1:AB521"/>
  <sheetViews>
    <sheetView tabSelected="1" zoomScaleNormal="100" zoomScalePageLayoutView="90" workbookViewId="0">
      <pane ySplit="2640" topLeftCell="A397" activePane="bottomLeft"/>
      <selection activeCell="D3" sqref="D3:D4"/>
      <selection pane="bottomLeft" activeCell="F110" sqref="F110"/>
    </sheetView>
  </sheetViews>
  <sheetFormatPr baseColWidth="10" defaultColWidth="0" defaultRowHeight="0" customHeight="1" zeroHeight="1" x14ac:dyDescent="0.25"/>
  <cols>
    <col min="1" max="1" width="8.42578125" style="100" customWidth="1"/>
    <col min="2" max="2" width="55.140625" style="101" customWidth="1"/>
    <col min="3" max="4" width="17.7109375" style="102" customWidth="1"/>
    <col min="5" max="5" width="20.5703125" style="102" customWidth="1"/>
    <col min="6" max="6" width="19.140625" style="102" customWidth="1"/>
    <col min="7" max="7" width="18.7109375" style="102" customWidth="1"/>
    <col min="8" max="8" width="17.7109375" style="102" customWidth="1"/>
    <col min="9" max="9" width="18.7109375" style="102" customWidth="1"/>
    <col min="10" max="10" width="17.7109375" style="102" customWidth="1"/>
    <col min="11" max="11" width="20.140625" style="102" customWidth="1"/>
    <col min="12" max="13" width="17.7109375" style="102" customWidth="1"/>
    <col min="14" max="14" width="0.28515625" style="35" customWidth="1"/>
    <col min="15" max="15" width="11.42578125" style="35" hidden="1" customWidth="1"/>
    <col min="16" max="28" width="0" style="35" hidden="1" customWidth="1"/>
    <col min="29" max="16384" width="11.42578125" style="35" hidden="1"/>
  </cols>
  <sheetData>
    <row r="1" spans="1:15" customFormat="1" ht="33" customHeight="1" x14ac:dyDescent="0.25">
      <c r="A1" s="800" t="s">
        <v>1790</v>
      </c>
      <c r="B1" s="801"/>
      <c r="C1" s="801"/>
      <c r="D1" s="801"/>
      <c r="E1" s="801"/>
      <c r="F1" s="801"/>
      <c r="G1" s="801"/>
      <c r="H1" s="801"/>
      <c r="I1" s="801"/>
      <c r="J1" s="801"/>
      <c r="K1" s="801"/>
      <c r="L1" s="801"/>
      <c r="M1" s="801"/>
      <c r="N1" s="802"/>
    </row>
    <row r="2" spans="1:15" customFormat="1" ht="16.5" customHeight="1" x14ac:dyDescent="0.35">
      <c r="A2" s="803" t="str">
        <f>'Objetivos PMD'!$C$3</f>
        <v xml:space="preserve">Municipio:  JUANACATLAN  </v>
      </c>
      <c r="B2" s="804"/>
      <c r="C2" s="804"/>
      <c r="D2" s="804"/>
      <c r="E2" s="804"/>
      <c r="F2" s="804"/>
      <c r="G2" s="804"/>
      <c r="H2" s="804"/>
      <c r="I2" s="804"/>
      <c r="J2" s="804"/>
      <c r="K2" s="804"/>
      <c r="L2" s="804"/>
      <c r="M2" s="804"/>
      <c r="N2" s="805"/>
    </row>
    <row r="3" spans="1:15" s="90" customFormat="1" ht="21" customHeight="1" x14ac:dyDescent="0.25">
      <c r="A3" s="809" t="s">
        <v>754</v>
      </c>
      <c r="B3" s="811" t="s">
        <v>5</v>
      </c>
      <c r="C3" s="798" t="s">
        <v>1333</v>
      </c>
      <c r="D3" s="798" t="s">
        <v>41</v>
      </c>
      <c r="E3" s="813" t="s">
        <v>755</v>
      </c>
      <c r="F3" s="814"/>
      <c r="G3" s="814"/>
      <c r="H3" s="815"/>
      <c r="I3" s="813" t="s">
        <v>43</v>
      </c>
      <c r="J3" s="816"/>
      <c r="K3" s="806" t="s">
        <v>40</v>
      </c>
      <c r="L3" s="806" t="s">
        <v>1048</v>
      </c>
      <c r="M3" s="808" t="s">
        <v>757</v>
      </c>
      <c r="N3" s="422"/>
    </row>
    <row r="4" spans="1:15" s="90" customFormat="1" ht="49.5" customHeight="1" x14ac:dyDescent="0.25">
      <c r="A4" s="810"/>
      <c r="B4" s="812"/>
      <c r="C4" s="799"/>
      <c r="D4" s="799"/>
      <c r="E4" s="423" t="s">
        <v>1636</v>
      </c>
      <c r="F4" s="424" t="s">
        <v>1637</v>
      </c>
      <c r="G4" s="424" t="s">
        <v>758</v>
      </c>
      <c r="H4" s="425" t="s">
        <v>315</v>
      </c>
      <c r="I4" s="426" t="s">
        <v>1047</v>
      </c>
      <c r="J4" s="426" t="s">
        <v>315</v>
      </c>
      <c r="K4" s="817"/>
      <c r="L4" s="807"/>
      <c r="M4" s="808"/>
      <c r="N4" s="422"/>
    </row>
    <row r="5" spans="1:15" s="421" customFormat="1" ht="3.75" customHeight="1" x14ac:dyDescent="0.25">
      <c r="A5" s="416"/>
      <c r="B5" s="417"/>
      <c r="C5" s="418"/>
      <c r="D5" s="418"/>
      <c r="E5" s="417"/>
      <c r="F5" s="417"/>
      <c r="G5" s="417"/>
      <c r="H5" s="417"/>
      <c r="I5" s="419"/>
      <c r="J5" s="419"/>
      <c r="K5" s="419"/>
      <c r="L5" s="419"/>
      <c r="M5" s="419"/>
      <c r="N5" s="420"/>
    </row>
    <row r="6" spans="1:15" s="89" customFormat="1" ht="25.5" customHeight="1" x14ac:dyDescent="0.25">
      <c r="A6" s="429">
        <v>1000</v>
      </c>
      <c r="B6" s="430" t="s">
        <v>46</v>
      </c>
      <c r="C6" s="428">
        <f t="shared" ref="C6:N6" si="0">C7+C12+C17+C26+C31+C38+C40</f>
        <v>0</v>
      </c>
      <c r="D6" s="428">
        <f>D7+D12+D17+D26+D31+D38+D40</f>
        <v>18173506.819999997</v>
      </c>
      <c r="E6" s="428">
        <f t="shared" si="0"/>
        <v>0</v>
      </c>
      <c r="F6" s="428">
        <f>F7+F12+F17+F26+F31+F38+F40</f>
        <v>7440706.9799999995</v>
      </c>
      <c r="G6" s="428">
        <f t="shared" si="0"/>
        <v>0</v>
      </c>
      <c r="H6" s="428">
        <f t="shared" si="0"/>
        <v>0</v>
      </c>
      <c r="I6" s="428">
        <f t="shared" si="0"/>
        <v>0</v>
      </c>
      <c r="J6" s="428">
        <f t="shared" si="0"/>
        <v>140000</v>
      </c>
      <c r="K6" s="428">
        <f t="shared" si="0"/>
        <v>0</v>
      </c>
      <c r="L6" s="428">
        <f t="shared" si="0"/>
        <v>0</v>
      </c>
      <c r="M6" s="428">
        <f>SUM(C6:L6)</f>
        <v>25754213.799999997</v>
      </c>
      <c r="N6" s="427">
        <f t="shared" si="0"/>
        <v>0</v>
      </c>
    </row>
    <row r="7" spans="1:15" customFormat="1" ht="25.5" customHeight="1" x14ac:dyDescent="0.25">
      <c r="A7" s="154">
        <v>1100</v>
      </c>
      <c r="B7" s="155" t="s">
        <v>346</v>
      </c>
      <c r="C7" s="148">
        <f>SUM(C8:C11)</f>
        <v>0</v>
      </c>
      <c r="D7" s="148">
        <f>SUM(D8:D11)</f>
        <v>14123921.880000001</v>
      </c>
      <c r="E7" s="148">
        <f t="shared" ref="E7:L7" si="1">SUM(E8:E11)</f>
        <v>0</v>
      </c>
      <c r="F7" s="148">
        <f t="shared" si="1"/>
        <v>4045193.52</v>
      </c>
      <c r="G7" s="148">
        <f t="shared" si="1"/>
        <v>0</v>
      </c>
      <c r="H7" s="148">
        <f t="shared" si="1"/>
        <v>0</v>
      </c>
      <c r="I7" s="148">
        <f t="shared" si="1"/>
        <v>0</v>
      </c>
      <c r="J7" s="148">
        <f t="shared" si="1"/>
        <v>0</v>
      </c>
      <c r="K7" s="148">
        <f t="shared" si="1"/>
        <v>0</v>
      </c>
      <c r="L7" s="148">
        <f t="shared" si="1"/>
        <v>0</v>
      </c>
      <c r="M7" s="148">
        <f t="shared" ref="M7:M70" si="2">SUM(C7:L7)</f>
        <v>18169115.400000002</v>
      </c>
      <c r="N7" s="160"/>
      <c r="O7">
        <v>1</v>
      </c>
    </row>
    <row r="8" spans="1:15" customFormat="1" ht="25.5" customHeight="1" x14ac:dyDescent="0.25">
      <c r="A8" s="161">
        <v>111</v>
      </c>
      <c r="B8" s="156" t="s">
        <v>347</v>
      </c>
      <c r="C8" s="151">
        <v>0</v>
      </c>
      <c r="D8" s="151">
        <v>3666651</v>
      </c>
      <c r="E8" s="151">
        <v>0</v>
      </c>
      <c r="F8" s="151">
        <v>0</v>
      </c>
      <c r="G8" s="151">
        <v>0</v>
      </c>
      <c r="H8" s="151">
        <v>0</v>
      </c>
      <c r="I8" s="151">
        <v>0</v>
      </c>
      <c r="J8" s="151">
        <v>0</v>
      </c>
      <c r="K8" s="151">
        <v>0</v>
      </c>
      <c r="L8" s="151">
        <v>0</v>
      </c>
      <c r="M8" s="149">
        <f t="shared" si="2"/>
        <v>3666651</v>
      </c>
      <c r="N8" s="162"/>
      <c r="O8">
        <v>2</v>
      </c>
    </row>
    <row r="9" spans="1:15" customFormat="1" ht="25.5" customHeight="1" x14ac:dyDescent="0.25">
      <c r="A9" s="161">
        <v>112</v>
      </c>
      <c r="B9" s="157" t="s">
        <v>348</v>
      </c>
      <c r="C9" s="151">
        <v>0</v>
      </c>
      <c r="D9" s="151">
        <v>0</v>
      </c>
      <c r="E9" s="151">
        <v>0</v>
      </c>
      <c r="F9" s="151">
        <v>0</v>
      </c>
      <c r="G9" s="151">
        <v>0</v>
      </c>
      <c r="H9" s="151">
        <v>0</v>
      </c>
      <c r="I9" s="151">
        <v>0</v>
      </c>
      <c r="J9" s="151">
        <v>0</v>
      </c>
      <c r="K9" s="151">
        <v>0</v>
      </c>
      <c r="L9" s="151">
        <v>0</v>
      </c>
      <c r="M9" s="149">
        <f t="shared" si="2"/>
        <v>0</v>
      </c>
      <c r="N9" s="162"/>
      <c r="O9">
        <v>3</v>
      </c>
    </row>
    <row r="10" spans="1:15" customFormat="1" ht="25.5" customHeight="1" x14ac:dyDescent="0.25">
      <c r="A10" s="161">
        <v>113</v>
      </c>
      <c r="B10" s="157" t="s">
        <v>349</v>
      </c>
      <c r="C10" s="151">
        <v>0</v>
      </c>
      <c r="D10" s="151">
        <v>10457270.880000001</v>
      </c>
      <c r="E10" s="151">
        <v>0</v>
      </c>
      <c r="F10" s="151">
        <v>4045193.52</v>
      </c>
      <c r="G10" s="151">
        <v>0</v>
      </c>
      <c r="H10" s="151">
        <v>0</v>
      </c>
      <c r="I10" s="151">
        <v>0</v>
      </c>
      <c r="J10" s="151">
        <v>0</v>
      </c>
      <c r="K10" s="151">
        <v>0</v>
      </c>
      <c r="L10" s="151">
        <v>0</v>
      </c>
      <c r="M10" s="149">
        <f t="shared" si="2"/>
        <v>14502464.4</v>
      </c>
      <c r="N10" s="160"/>
    </row>
    <row r="11" spans="1:15" customFormat="1" ht="25.5" customHeight="1" x14ac:dyDescent="0.25">
      <c r="A11" s="161">
        <v>114</v>
      </c>
      <c r="B11" s="157" t="s">
        <v>350</v>
      </c>
      <c r="C11" s="151">
        <v>0</v>
      </c>
      <c r="D11" s="151">
        <v>0</v>
      </c>
      <c r="E11" s="151">
        <v>0</v>
      </c>
      <c r="F11" s="151">
        <v>0</v>
      </c>
      <c r="G11" s="151">
        <v>0</v>
      </c>
      <c r="H11" s="151">
        <v>0</v>
      </c>
      <c r="I11" s="151">
        <v>0</v>
      </c>
      <c r="J11" s="151">
        <v>0</v>
      </c>
      <c r="K11" s="151">
        <v>0</v>
      </c>
      <c r="L11" s="151">
        <v>0</v>
      </c>
      <c r="M11" s="149">
        <f t="shared" si="2"/>
        <v>0</v>
      </c>
      <c r="N11" s="160"/>
      <c r="O11">
        <v>101</v>
      </c>
    </row>
    <row r="12" spans="1:15" customFormat="1" ht="25.5" customHeight="1" x14ac:dyDescent="0.25">
      <c r="A12" s="154">
        <v>1200</v>
      </c>
      <c r="B12" s="155" t="s">
        <v>351</v>
      </c>
      <c r="C12" s="148">
        <f t="shared" ref="C12:L12" si="3">SUM(C13:C16)</f>
        <v>0</v>
      </c>
      <c r="D12" s="148">
        <f>SUM(D13:D16)</f>
        <v>652626.47999999952</v>
      </c>
      <c r="E12" s="148">
        <f t="shared" si="3"/>
        <v>0</v>
      </c>
      <c r="F12" s="148">
        <f t="shared" si="3"/>
        <v>1936940.4000000004</v>
      </c>
      <c r="G12" s="148">
        <f t="shared" si="3"/>
        <v>0</v>
      </c>
      <c r="H12" s="148">
        <f t="shared" si="3"/>
        <v>0</v>
      </c>
      <c r="I12" s="148">
        <f t="shared" si="3"/>
        <v>0</v>
      </c>
      <c r="J12" s="148">
        <f t="shared" si="3"/>
        <v>140000</v>
      </c>
      <c r="K12" s="148">
        <f t="shared" si="3"/>
        <v>0</v>
      </c>
      <c r="L12" s="148">
        <f t="shared" si="3"/>
        <v>0</v>
      </c>
      <c r="M12" s="148">
        <f t="shared" si="2"/>
        <v>2729566.88</v>
      </c>
      <c r="N12" s="163"/>
      <c r="O12">
        <v>102</v>
      </c>
    </row>
    <row r="13" spans="1:15" customFormat="1" ht="25.5" customHeight="1" x14ac:dyDescent="0.25">
      <c r="A13" s="161">
        <v>121</v>
      </c>
      <c r="B13" s="157" t="s">
        <v>352</v>
      </c>
      <c r="C13" s="151">
        <v>0</v>
      </c>
      <c r="D13" s="151">
        <v>0</v>
      </c>
      <c r="E13" s="151">
        <v>0</v>
      </c>
      <c r="F13" s="151">
        <v>0</v>
      </c>
      <c r="G13" s="151">
        <v>0</v>
      </c>
      <c r="H13" s="151">
        <v>0</v>
      </c>
      <c r="I13" s="151">
        <v>0</v>
      </c>
      <c r="J13" s="151">
        <v>0</v>
      </c>
      <c r="K13" s="151">
        <v>0</v>
      </c>
      <c r="L13" s="151">
        <v>0</v>
      </c>
      <c r="M13" s="149">
        <f t="shared" si="2"/>
        <v>0</v>
      </c>
      <c r="N13" s="160"/>
      <c r="O13">
        <v>103</v>
      </c>
    </row>
    <row r="14" spans="1:15" customFormat="1" ht="25.5" customHeight="1" x14ac:dyDescent="0.25">
      <c r="A14" s="161">
        <v>122</v>
      </c>
      <c r="B14" s="157" t="s">
        <v>353</v>
      </c>
      <c r="C14" s="151">
        <v>0</v>
      </c>
      <c r="D14" s="151">
        <f>2589566.88-F14</f>
        <v>652626.47999999952</v>
      </c>
      <c r="E14" s="151">
        <v>0</v>
      </c>
      <c r="F14" s="151">
        <v>1936940.4000000004</v>
      </c>
      <c r="G14" s="151">
        <v>0</v>
      </c>
      <c r="H14" s="151">
        <v>0</v>
      </c>
      <c r="I14" s="151">
        <v>0</v>
      </c>
      <c r="J14" s="151">
        <v>140000</v>
      </c>
      <c r="K14" s="151">
        <v>0</v>
      </c>
      <c r="L14" s="151">
        <v>0</v>
      </c>
      <c r="M14" s="149">
        <f t="shared" si="2"/>
        <v>2729566.88</v>
      </c>
      <c r="N14" s="160"/>
      <c r="O14">
        <v>104</v>
      </c>
    </row>
    <row r="15" spans="1:15" customFormat="1" ht="25.5" customHeight="1" x14ac:dyDescent="0.25">
      <c r="A15" s="161">
        <v>123</v>
      </c>
      <c r="B15" s="157" t="s">
        <v>354</v>
      </c>
      <c r="C15" s="151">
        <v>0</v>
      </c>
      <c r="D15" s="151">
        <v>0</v>
      </c>
      <c r="E15" s="151">
        <v>0</v>
      </c>
      <c r="F15" s="151">
        <v>0</v>
      </c>
      <c r="G15" s="151">
        <v>0</v>
      </c>
      <c r="H15" s="151">
        <v>0</v>
      </c>
      <c r="I15" s="151">
        <v>0</v>
      </c>
      <c r="J15" s="151">
        <v>0</v>
      </c>
      <c r="K15" s="151">
        <v>0</v>
      </c>
      <c r="L15" s="151">
        <v>0</v>
      </c>
      <c r="M15" s="149">
        <f t="shared" si="2"/>
        <v>0</v>
      </c>
      <c r="N15" s="160"/>
      <c r="O15">
        <v>105</v>
      </c>
    </row>
    <row r="16" spans="1:15" customFormat="1" ht="39" customHeight="1" x14ac:dyDescent="0.25">
      <c r="A16" s="161">
        <v>124</v>
      </c>
      <c r="B16" s="157" t="s">
        <v>355</v>
      </c>
      <c r="C16" s="151">
        <v>0</v>
      </c>
      <c r="D16" s="151">
        <v>0</v>
      </c>
      <c r="E16" s="151">
        <v>0</v>
      </c>
      <c r="F16" s="151">
        <v>0</v>
      </c>
      <c r="G16" s="151">
        <v>0</v>
      </c>
      <c r="H16" s="151">
        <v>0</v>
      </c>
      <c r="I16" s="151">
        <v>0</v>
      </c>
      <c r="J16" s="151">
        <v>0</v>
      </c>
      <c r="K16" s="151">
        <v>0</v>
      </c>
      <c r="L16" s="151">
        <v>0</v>
      </c>
      <c r="M16" s="149">
        <f t="shared" si="2"/>
        <v>0</v>
      </c>
      <c r="N16" s="160"/>
      <c r="O16">
        <v>106</v>
      </c>
    </row>
    <row r="17" spans="1:15" customFormat="1" ht="25.5" customHeight="1" x14ac:dyDescent="0.25">
      <c r="A17" s="154">
        <v>1300</v>
      </c>
      <c r="B17" s="155" t="s">
        <v>356</v>
      </c>
      <c r="C17" s="148">
        <f>SUM(C18:C25)</f>
        <v>0</v>
      </c>
      <c r="D17" s="148">
        <f>SUM(D18:D25)</f>
        <v>2668869.84</v>
      </c>
      <c r="E17" s="148">
        <f t="shared" ref="E17:N17" si="4">SUM(E18:E25)</f>
        <v>0</v>
      </c>
      <c r="F17" s="148">
        <f t="shared" si="4"/>
        <v>1216421.1000000001</v>
      </c>
      <c r="G17" s="148">
        <f t="shared" si="4"/>
        <v>0</v>
      </c>
      <c r="H17" s="148">
        <f t="shared" si="4"/>
        <v>0</v>
      </c>
      <c r="I17" s="148">
        <f t="shared" si="4"/>
        <v>0</v>
      </c>
      <c r="J17" s="148">
        <f t="shared" si="4"/>
        <v>0</v>
      </c>
      <c r="K17" s="148">
        <f t="shared" si="4"/>
        <v>0</v>
      </c>
      <c r="L17" s="148">
        <f t="shared" si="4"/>
        <v>0</v>
      </c>
      <c r="M17" s="148">
        <f t="shared" si="2"/>
        <v>3885290.94</v>
      </c>
      <c r="N17" s="164">
        <f t="shared" si="4"/>
        <v>0</v>
      </c>
      <c r="O17">
        <v>199</v>
      </c>
    </row>
    <row r="18" spans="1:15" customFormat="1" ht="25.5" customHeight="1" x14ac:dyDescent="0.25">
      <c r="A18" s="161">
        <v>131</v>
      </c>
      <c r="B18" s="157" t="s">
        <v>357</v>
      </c>
      <c r="C18" s="151">
        <v>0</v>
      </c>
      <c r="D18" s="151">
        <v>0</v>
      </c>
      <c r="E18" s="151">
        <v>0</v>
      </c>
      <c r="F18" s="151">
        <v>0</v>
      </c>
      <c r="G18" s="151">
        <v>0</v>
      </c>
      <c r="H18" s="151">
        <v>0</v>
      </c>
      <c r="I18" s="151">
        <v>0</v>
      </c>
      <c r="J18" s="151">
        <v>0</v>
      </c>
      <c r="K18" s="151">
        <v>0</v>
      </c>
      <c r="L18" s="151">
        <v>0</v>
      </c>
      <c r="M18" s="149">
        <f t="shared" si="2"/>
        <v>0</v>
      </c>
      <c r="N18" s="160"/>
    </row>
    <row r="19" spans="1:15" customFormat="1" ht="25.5" customHeight="1" x14ac:dyDescent="0.25">
      <c r="A19" s="161">
        <v>132</v>
      </c>
      <c r="B19" s="157" t="s">
        <v>358</v>
      </c>
      <c r="C19" s="151">
        <v>0</v>
      </c>
      <c r="D19" s="151">
        <f>2078349.98+501206.86</f>
        <v>2579556.84</v>
      </c>
      <c r="E19" s="151">
        <v>0</v>
      </c>
      <c r="F19" s="151">
        <f>803978.49+380442.61</f>
        <v>1184421.1000000001</v>
      </c>
      <c r="G19" s="151">
        <v>0</v>
      </c>
      <c r="H19" s="151">
        <v>0</v>
      </c>
      <c r="I19" s="151">
        <v>0</v>
      </c>
      <c r="J19" s="151">
        <v>0</v>
      </c>
      <c r="K19" s="151">
        <v>0</v>
      </c>
      <c r="L19" s="151">
        <v>0</v>
      </c>
      <c r="M19" s="149">
        <f t="shared" si="2"/>
        <v>3763977.94</v>
      </c>
      <c r="N19" s="160"/>
      <c r="O19" s="35" t="s">
        <v>359</v>
      </c>
    </row>
    <row r="20" spans="1:15" customFormat="1" ht="25.5" customHeight="1" x14ac:dyDescent="0.25">
      <c r="A20" s="161">
        <v>133</v>
      </c>
      <c r="B20" s="157" t="s">
        <v>360</v>
      </c>
      <c r="C20" s="151">
        <v>0</v>
      </c>
      <c r="D20" s="151">
        <v>89313</v>
      </c>
      <c r="E20" s="151">
        <v>0</v>
      </c>
      <c r="F20" s="151">
        <v>32000</v>
      </c>
      <c r="G20" s="151">
        <v>0</v>
      </c>
      <c r="H20" s="151">
        <v>0</v>
      </c>
      <c r="I20" s="151">
        <v>0</v>
      </c>
      <c r="J20" s="151">
        <v>0</v>
      </c>
      <c r="K20" s="151">
        <v>0</v>
      </c>
      <c r="L20" s="151">
        <v>0</v>
      </c>
      <c r="M20" s="149">
        <f t="shared" si="2"/>
        <v>121313</v>
      </c>
      <c r="N20" s="160"/>
      <c r="O20">
        <v>201</v>
      </c>
    </row>
    <row r="21" spans="1:15" customFormat="1" ht="25.5" customHeight="1" x14ac:dyDescent="0.25">
      <c r="A21" s="161">
        <v>134</v>
      </c>
      <c r="B21" s="157" t="s">
        <v>361</v>
      </c>
      <c r="C21" s="151">
        <v>0</v>
      </c>
      <c r="D21" s="151">
        <v>0</v>
      </c>
      <c r="E21" s="151">
        <v>0</v>
      </c>
      <c r="F21" s="151">
        <v>0</v>
      </c>
      <c r="G21" s="151">
        <v>0</v>
      </c>
      <c r="H21" s="151">
        <v>0</v>
      </c>
      <c r="I21" s="151">
        <v>0</v>
      </c>
      <c r="J21" s="151">
        <v>0</v>
      </c>
      <c r="K21" s="151">
        <v>0</v>
      </c>
      <c r="L21" s="151">
        <v>0</v>
      </c>
      <c r="M21" s="149">
        <f t="shared" si="2"/>
        <v>0</v>
      </c>
      <c r="N21" s="160"/>
      <c r="O21">
        <v>203</v>
      </c>
    </row>
    <row r="22" spans="1:15" customFormat="1" ht="25.5" customHeight="1" x14ac:dyDescent="0.25">
      <c r="A22" s="161">
        <v>135</v>
      </c>
      <c r="B22" s="157" t="s">
        <v>362</v>
      </c>
      <c r="C22" s="151">
        <v>0</v>
      </c>
      <c r="D22" s="151">
        <v>0</v>
      </c>
      <c r="E22" s="151">
        <v>0</v>
      </c>
      <c r="F22" s="151">
        <v>0</v>
      </c>
      <c r="G22" s="151">
        <v>0</v>
      </c>
      <c r="H22" s="151">
        <v>0</v>
      </c>
      <c r="I22" s="151">
        <v>0</v>
      </c>
      <c r="J22" s="151">
        <v>0</v>
      </c>
      <c r="K22" s="151">
        <v>0</v>
      </c>
      <c r="L22" s="151">
        <v>0</v>
      </c>
      <c r="M22" s="149">
        <f t="shared" si="2"/>
        <v>0</v>
      </c>
      <c r="N22" s="160"/>
      <c r="O22">
        <v>205</v>
      </c>
    </row>
    <row r="23" spans="1:15" customFormat="1" ht="25.5" x14ac:dyDescent="0.25">
      <c r="A23" s="161">
        <v>136</v>
      </c>
      <c r="B23" s="157" t="s">
        <v>363</v>
      </c>
      <c r="C23" s="151">
        <v>0</v>
      </c>
      <c r="D23" s="151">
        <v>0</v>
      </c>
      <c r="E23" s="151">
        <v>0</v>
      </c>
      <c r="F23" s="151">
        <v>0</v>
      </c>
      <c r="G23" s="151">
        <v>0</v>
      </c>
      <c r="H23" s="151">
        <v>0</v>
      </c>
      <c r="I23" s="151">
        <v>0</v>
      </c>
      <c r="J23" s="151">
        <v>0</v>
      </c>
      <c r="K23" s="151">
        <v>0</v>
      </c>
      <c r="L23" s="151">
        <v>0</v>
      </c>
      <c r="M23" s="149">
        <f t="shared" si="2"/>
        <v>0</v>
      </c>
      <c r="N23" s="160"/>
      <c r="O23">
        <v>207</v>
      </c>
    </row>
    <row r="24" spans="1:15" customFormat="1" ht="25.5" customHeight="1" x14ac:dyDescent="0.25">
      <c r="A24" s="161">
        <v>137</v>
      </c>
      <c r="B24" s="157" t="s">
        <v>364</v>
      </c>
      <c r="C24" s="151">
        <v>0</v>
      </c>
      <c r="D24" s="151">
        <v>0</v>
      </c>
      <c r="E24" s="151">
        <v>0</v>
      </c>
      <c r="F24" s="151">
        <v>0</v>
      </c>
      <c r="G24" s="151">
        <v>0</v>
      </c>
      <c r="H24" s="151">
        <v>0</v>
      </c>
      <c r="I24" s="151">
        <v>0</v>
      </c>
      <c r="J24" s="151">
        <v>0</v>
      </c>
      <c r="K24" s="151">
        <v>0</v>
      </c>
      <c r="L24" s="151">
        <v>0</v>
      </c>
      <c r="M24" s="149">
        <f t="shared" si="2"/>
        <v>0</v>
      </c>
      <c r="N24" s="160"/>
      <c r="O24">
        <v>209</v>
      </c>
    </row>
    <row r="25" spans="1:15" customFormat="1" ht="25.5" x14ac:dyDescent="0.25">
      <c r="A25" s="161">
        <v>138</v>
      </c>
      <c r="B25" s="157" t="s">
        <v>365</v>
      </c>
      <c r="C25" s="151">
        <v>0</v>
      </c>
      <c r="D25" s="151">
        <v>0</v>
      </c>
      <c r="E25" s="151">
        <v>0</v>
      </c>
      <c r="F25" s="151">
        <v>0</v>
      </c>
      <c r="G25" s="151">
        <v>0</v>
      </c>
      <c r="H25" s="151">
        <v>0</v>
      </c>
      <c r="I25" s="151">
        <v>0</v>
      </c>
      <c r="J25" s="151">
        <v>0</v>
      </c>
      <c r="K25" s="151">
        <v>0</v>
      </c>
      <c r="L25" s="151">
        <v>0</v>
      </c>
      <c r="M25" s="149">
        <f t="shared" si="2"/>
        <v>0</v>
      </c>
      <c r="N25" s="160"/>
      <c r="O25">
        <v>211</v>
      </c>
    </row>
    <row r="26" spans="1:15" customFormat="1" ht="25.5" customHeight="1" x14ac:dyDescent="0.25">
      <c r="A26" s="154">
        <v>1400</v>
      </c>
      <c r="B26" s="155" t="s">
        <v>366</v>
      </c>
      <c r="C26" s="148">
        <f t="shared" ref="C26:N26" si="5">SUM(C27:C30)</f>
        <v>0</v>
      </c>
      <c r="D26" s="148">
        <f>SUM(D27:D30)</f>
        <v>0</v>
      </c>
      <c r="E26" s="148">
        <f t="shared" si="5"/>
        <v>0</v>
      </c>
      <c r="F26" s="148">
        <f t="shared" si="5"/>
        <v>0</v>
      </c>
      <c r="G26" s="148">
        <f t="shared" si="5"/>
        <v>0</v>
      </c>
      <c r="H26" s="148">
        <f t="shared" si="5"/>
        <v>0</v>
      </c>
      <c r="I26" s="148">
        <f t="shared" si="5"/>
        <v>0</v>
      </c>
      <c r="J26" s="148">
        <f t="shared" si="5"/>
        <v>0</v>
      </c>
      <c r="K26" s="148">
        <f t="shared" si="5"/>
        <v>0</v>
      </c>
      <c r="L26" s="148">
        <f t="shared" si="5"/>
        <v>0</v>
      </c>
      <c r="M26" s="148">
        <f t="shared" si="2"/>
        <v>0</v>
      </c>
      <c r="N26" s="164">
        <f t="shared" si="5"/>
        <v>0</v>
      </c>
      <c r="O26">
        <v>213</v>
      </c>
    </row>
    <row r="27" spans="1:15" customFormat="1" ht="25.5" customHeight="1" x14ac:dyDescent="0.25">
      <c r="A27" s="161">
        <v>141</v>
      </c>
      <c r="B27" s="157" t="s">
        <v>367</v>
      </c>
      <c r="C27" s="151">
        <v>0</v>
      </c>
      <c r="D27" s="151">
        <v>0</v>
      </c>
      <c r="E27" s="151">
        <v>0</v>
      </c>
      <c r="F27" s="151">
        <v>0</v>
      </c>
      <c r="G27" s="151">
        <v>0</v>
      </c>
      <c r="H27" s="151">
        <v>0</v>
      </c>
      <c r="I27" s="151">
        <v>0</v>
      </c>
      <c r="J27" s="151">
        <v>0</v>
      </c>
      <c r="K27" s="151">
        <v>0</v>
      </c>
      <c r="L27" s="151">
        <v>0</v>
      </c>
      <c r="M27" s="149">
        <f t="shared" si="2"/>
        <v>0</v>
      </c>
      <c r="N27" s="160"/>
      <c r="O27">
        <v>215</v>
      </c>
    </row>
    <row r="28" spans="1:15" customFormat="1" ht="25.5" customHeight="1" x14ac:dyDescent="0.25">
      <c r="A28" s="161">
        <v>142</v>
      </c>
      <c r="B28" s="157" t="s">
        <v>368</v>
      </c>
      <c r="C28" s="151">
        <v>0</v>
      </c>
      <c r="D28" s="151">
        <v>0</v>
      </c>
      <c r="E28" s="151">
        <v>0</v>
      </c>
      <c r="F28" s="151">
        <v>0</v>
      </c>
      <c r="G28" s="151">
        <v>0</v>
      </c>
      <c r="H28" s="151">
        <v>0</v>
      </c>
      <c r="I28" s="151">
        <v>0</v>
      </c>
      <c r="J28" s="151">
        <v>0</v>
      </c>
      <c r="K28" s="151">
        <v>0</v>
      </c>
      <c r="L28" s="151">
        <v>0</v>
      </c>
      <c r="M28" s="149">
        <f t="shared" si="2"/>
        <v>0</v>
      </c>
      <c r="N28" s="160"/>
      <c r="O28">
        <v>217</v>
      </c>
    </row>
    <row r="29" spans="1:15" customFormat="1" ht="25.5" customHeight="1" x14ac:dyDescent="0.25">
      <c r="A29" s="161">
        <v>143</v>
      </c>
      <c r="B29" s="157" t="s">
        <v>369</v>
      </c>
      <c r="C29" s="151">
        <v>0</v>
      </c>
      <c r="D29" s="151">
        <v>0</v>
      </c>
      <c r="E29" s="151">
        <v>0</v>
      </c>
      <c r="F29" s="151">
        <v>0</v>
      </c>
      <c r="G29" s="151">
        <v>0</v>
      </c>
      <c r="H29" s="151">
        <v>0</v>
      </c>
      <c r="I29" s="151">
        <v>0</v>
      </c>
      <c r="J29" s="151">
        <v>0</v>
      </c>
      <c r="K29" s="151">
        <v>0</v>
      </c>
      <c r="L29" s="151">
        <v>0</v>
      </c>
      <c r="M29" s="149">
        <f t="shared" si="2"/>
        <v>0</v>
      </c>
      <c r="N29" s="160"/>
      <c r="O29">
        <v>219</v>
      </c>
    </row>
    <row r="30" spans="1:15" customFormat="1" ht="25.5" customHeight="1" x14ac:dyDescent="0.25">
      <c r="A30" s="161">
        <v>144</v>
      </c>
      <c r="B30" s="157" t="s">
        <v>370</v>
      </c>
      <c r="C30" s="151">
        <v>0</v>
      </c>
      <c r="D30" s="151">
        <v>0</v>
      </c>
      <c r="E30" s="151">
        <v>0</v>
      </c>
      <c r="F30" s="151">
        <v>0</v>
      </c>
      <c r="G30" s="151">
        <v>0</v>
      </c>
      <c r="H30" s="151">
        <v>0</v>
      </c>
      <c r="I30" s="151">
        <v>0</v>
      </c>
      <c r="J30" s="151">
        <v>0</v>
      </c>
      <c r="K30" s="151">
        <v>0</v>
      </c>
      <c r="L30" s="151">
        <v>0</v>
      </c>
      <c r="M30" s="149">
        <f t="shared" si="2"/>
        <v>0</v>
      </c>
      <c r="N30" s="160"/>
      <c r="O30">
        <v>221</v>
      </c>
    </row>
    <row r="31" spans="1:15" customFormat="1" ht="25.5" customHeight="1" x14ac:dyDescent="0.25">
      <c r="A31" s="154">
        <v>1500</v>
      </c>
      <c r="B31" s="155" t="s">
        <v>371</v>
      </c>
      <c r="C31" s="148">
        <f t="shared" ref="C31:N31" si="6">SUM(C32:C37)</f>
        <v>0</v>
      </c>
      <c r="D31" s="148">
        <f>SUM(D32:D37)</f>
        <v>0</v>
      </c>
      <c r="E31" s="148">
        <f t="shared" si="6"/>
        <v>0</v>
      </c>
      <c r="F31" s="148">
        <f t="shared" si="6"/>
        <v>0</v>
      </c>
      <c r="G31" s="148">
        <f t="shared" si="6"/>
        <v>0</v>
      </c>
      <c r="H31" s="148">
        <f t="shared" si="6"/>
        <v>0</v>
      </c>
      <c r="I31" s="148">
        <f t="shared" si="6"/>
        <v>0</v>
      </c>
      <c r="J31" s="148">
        <f t="shared" si="6"/>
        <v>0</v>
      </c>
      <c r="K31" s="148">
        <f t="shared" si="6"/>
        <v>0</v>
      </c>
      <c r="L31" s="148">
        <f t="shared" si="6"/>
        <v>0</v>
      </c>
      <c r="M31" s="148">
        <f t="shared" si="2"/>
        <v>0</v>
      </c>
      <c r="N31" s="164">
        <f t="shared" si="6"/>
        <v>0</v>
      </c>
      <c r="O31">
        <v>223</v>
      </c>
    </row>
    <row r="32" spans="1:15" customFormat="1" ht="25.5" customHeight="1" x14ac:dyDescent="0.25">
      <c r="A32" s="161">
        <v>151</v>
      </c>
      <c r="B32" s="157" t="s">
        <v>372</v>
      </c>
      <c r="C32" s="151">
        <v>0</v>
      </c>
      <c r="D32" s="151">
        <v>0</v>
      </c>
      <c r="E32" s="151">
        <v>0</v>
      </c>
      <c r="F32" s="151">
        <v>0</v>
      </c>
      <c r="G32" s="151">
        <v>0</v>
      </c>
      <c r="H32" s="151">
        <v>0</v>
      </c>
      <c r="I32" s="151">
        <v>0</v>
      </c>
      <c r="J32" s="151">
        <v>0</v>
      </c>
      <c r="K32" s="151">
        <v>0</v>
      </c>
      <c r="L32" s="151">
        <v>0</v>
      </c>
      <c r="M32" s="149">
        <f t="shared" si="2"/>
        <v>0</v>
      </c>
      <c r="N32" s="160"/>
      <c r="O32">
        <v>225</v>
      </c>
    </row>
    <row r="33" spans="1:15" customFormat="1" ht="25.5" customHeight="1" x14ac:dyDescent="0.25">
      <c r="A33" s="161">
        <v>152</v>
      </c>
      <c r="B33" s="157" t="s">
        <v>286</v>
      </c>
      <c r="C33" s="151">
        <v>0</v>
      </c>
      <c r="D33" s="151">
        <v>0</v>
      </c>
      <c r="E33" s="151">
        <v>0</v>
      </c>
      <c r="F33" s="151">
        <v>0</v>
      </c>
      <c r="G33" s="151">
        <v>0</v>
      </c>
      <c r="H33" s="151">
        <v>0</v>
      </c>
      <c r="I33" s="151">
        <v>0</v>
      </c>
      <c r="J33" s="151">
        <v>0</v>
      </c>
      <c r="K33" s="151">
        <v>0</v>
      </c>
      <c r="L33" s="151">
        <v>0</v>
      </c>
      <c r="M33" s="149">
        <f t="shared" si="2"/>
        <v>0</v>
      </c>
      <c r="N33" s="160"/>
      <c r="O33">
        <v>227</v>
      </c>
    </row>
    <row r="34" spans="1:15" customFormat="1" ht="25.5" customHeight="1" x14ac:dyDescent="0.25">
      <c r="A34" s="161">
        <v>153</v>
      </c>
      <c r="B34" s="157" t="s">
        <v>373</v>
      </c>
      <c r="C34" s="151">
        <v>0</v>
      </c>
      <c r="D34" s="151">
        <v>0</v>
      </c>
      <c r="E34" s="151">
        <v>0</v>
      </c>
      <c r="F34" s="151">
        <v>0</v>
      </c>
      <c r="G34" s="151">
        <v>0</v>
      </c>
      <c r="H34" s="151">
        <v>0</v>
      </c>
      <c r="I34" s="151">
        <v>0</v>
      </c>
      <c r="J34" s="151">
        <v>0</v>
      </c>
      <c r="K34" s="151">
        <v>0</v>
      </c>
      <c r="L34" s="151">
        <v>0</v>
      </c>
      <c r="M34" s="149">
        <f t="shared" si="2"/>
        <v>0</v>
      </c>
      <c r="N34" s="160"/>
      <c r="O34">
        <v>229</v>
      </c>
    </row>
    <row r="35" spans="1:15" customFormat="1" ht="25.5" customHeight="1" x14ac:dyDescent="0.25">
      <c r="A35" s="161">
        <v>154</v>
      </c>
      <c r="B35" s="157" t="s">
        <v>374</v>
      </c>
      <c r="C35" s="151">
        <v>0</v>
      </c>
      <c r="D35" s="151">
        <v>0</v>
      </c>
      <c r="E35" s="151">
        <v>0</v>
      </c>
      <c r="F35" s="151">
        <v>0</v>
      </c>
      <c r="G35" s="151">
        <v>0</v>
      </c>
      <c r="H35" s="151">
        <v>0</v>
      </c>
      <c r="I35" s="151">
        <v>0</v>
      </c>
      <c r="J35" s="151">
        <v>0</v>
      </c>
      <c r="K35" s="151">
        <v>0</v>
      </c>
      <c r="L35" s="151">
        <v>0</v>
      </c>
      <c r="M35" s="149">
        <f t="shared" si="2"/>
        <v>0</v>
      </c>
      <c r="N35" s="160"/>
      <c r="O35" s="35" t="s">
        <v>375</v>
      </c>
    </row>
    <row r="36" spans="1:15" customFormat="1" ht="25.5" customHeight="1" x14ac:dyDescent="0.25">
      <c r="A36" s="161">
        <v>155</v>
      </c>
      <c r="B36" s="157" t="s">
        <v>376</v>
      </c>
      <c r="C36" s="151">
        <v>0</v>
      </c>
      <c r="D36" s="151">
        <v>0</v>
      </c>
      <c r="E36" s="151">
        <v>0</v>
      </c>
      <c r="F36" s="151">
        <v>0</v>
      </c>
      <c r="G36" s="151">
        <v>0</v>
      </c>
      <c r="H36" s="151">
        <v>0</v>
      </c>
      <c r="I36" s="151">
        <v>0</v>
      </c>
      <c r="J36" s="151">
        <v>0</v>
      </c>
      <c r="K36" s="151">
        <v>0</v>
      </c>
      <c r="L36" s="151">
        <v>0</v>
      </c>
      <c r="M36" s="149">
        <f t="shared" si="2"/>
        <v>0</v>
      </c>
      <c r="N36" s="160"/>
      <c r="O36">
        <v>202</v>
      </c>
    </row>
    <row r="37" spans="1:15" customFormat="1" ht="25.5" customHeight="1" x14ac:dyDescent="0.25">
      <c r="A37" s="161">
        <v>159</v>
      </c>
      <c r="B37" s="157" t="s">
        <v>377</v>
      </c>
      <c r="C37" s="151">
        <v>0</v>
      </c>
      <c r="D37" s="151">
        <v>0</v>
      </c>
      <c r="E37" s="151">
        <v>0</v>
      </c>
      <c r="F37" s="151">
        <v>0</v>
      </c>
      <c r="G37" s="151">
        <v>0</v>
      </c>
      <c r="H37" s="151">
        <v>0</v>
      </c>
      <c r="I37" s="151">
        <v>0</v>
      </c>
      <c r="J37" s="151">
        <v>0</v>
      </c>
      <c r="K37" s="151">
        <v>0</v>
      </c>
      <c r="L37" s="151">
        <v>0</v>
      </c>
      <c r="M37" s="149">
        <f t="shared" si="2"/>
        <v>0</v>
      </c>
      <c r="N37" s="160"/>
      <c r="O37">
        <v>204</v>
      </c>
    </row>
    <row r="38" spans="1:15" customFormat="1" ht="25.5" customHeight="1" x14ac:dyDescent="0.25">
      <c r="A38" s="154">
        <v>1600</v>
      </c>
      <c r="B38" s="133" t="s">
        <v>378</v>
      </c>
      <c r="C38" s="148">
        <f t="shared" ref="C38:N38" si="7">SUM(C39)</f>
        <v>0</v>
      </c>
      <c r="D38" s="148">
        <f t="shared" si="7"/>
        <v>444395.9</v>
      </c>
      <c r="E38" s="148">
        <f t="shared" si="7"/>
        <v>0</v>
      </c>
      <c r="F38" s="148">
        <f t="shared" si="7"/>
        <v>239285.46</v>
      </c>
      <c r="G38" s="148">
        <f t="shared" si="7"/>
        <v>0</v>
      </c>
      <c r="H38" s="148">
        <f t="shared" si="7"/>
        <v>0</v>
      </c>
      <c r="I38" s="148">
        <f t="shared" si="7"/>
        <v>0</v>
      </c>
      <c r="J38" s="148">
        <f t="shared" si="7"/>
        <v>0</v>
      </c>
      <c r="K38" s="148">
        <f t="shared" si="7"/>
        <v>0</v>
      </c>
      <c r="L38" s="148">
        <f t="shared" si="7"/>
        <v>0</v>
      </c>
      <c r="M38" s="148">
        <f t="shared" si="2"/>
        <v>683681.36</v>
      </c>
      <c r="N38" s="164">
        <f t="shared" si="7"/>
        <v>0</v>
      </c>
      <c r="O38">
        <v>206</v>
      </c>
    </row>
    <row r="39" spans="1:15" customFormat="1" ht="30" customHeight="1" x14ac:dyDescent="0.25">
      <c r="A39" s="161">
        <v>161</v>
      </c>
      <c r="B39" s="157" t="s">
        <v>379</v>
      </c>
      <c r="C39" s="151">
        <v>0</v>
      </c>
      <c r="D39" s="151">
        <f>418290.84+26105.06</f>
        <v>444395.9</v>
      </c>
      <c r="E39" s="151">
        <v>0</v>
      </c>
      <c r="F39" s="151">
        <f>161807.74+77477.72</f>
        <v>239285.46</v>
      </c>
      <c r="G39" s="151">
        <v>0</v>
      </c>
      <c r="H39" s="151">
        <v>0</v>
      </c>
      <c r="I39" s="151">
        <v>0</v>
      </c>
      <c r="J39" s="151">
        <v>0</v>
      </c>
      <c r="K39" s="151">
        <v>0</v>
      </c>
      <c r="L39" s="151">
        <v>0</v>
      </c>
      <c r="M39" s="149">
        <f t="shared" si="2"/>
        <v>683681.36</v>
      </c>
      <c r="N39" s="160"/>
      <c r="O39">
        <v>208</v>
      </c>
    </row>
    <row r="40" spans="1:15" customFormat="1" ht="25.5" customHeight="1" x14ac:dyDescent="0.25">
      <c r="A40" s="165">
        <v>1700</v>
      </c>
      <c r="B40" s="155" t="s">
        <v>380</v>
      </c>
      <c r="C40" s="148">
        <f t="shared" ref="C40:N40" si="8">SUM(C41:C42)</f>
        <v>0</v>
      </c>
      <c r="D40" s="148">
        <f>SUM(D41:D42)</f>
        <v>283692.71999999997</v>
      </c>
      <c r="E40" s="148">
        <f t="shared" si="8"/>
        <v>0</v>
      </c>
      <c r="F40" s="148">
        <f t="shared" si="8"/>
        <v>2866.5</v>
      </c>
      <c r="G40" s="148">
        <f t="shared" si="8"/>
        <v>0</v>
      </c>
      <c r="H40" s="148">
        <f t="shared" si="8"/>
        <v>0</v>
      </c>
      <c r="I40" s="148">
        <f t="shared" si="8"/>
        <v>0</v>
      </c>
      <c r="J40" s="148">
        <f t="shared" si="8"/>
        <v>0</v>
      </c>
      <c r="K40" s="148">
        <f t="shared" si="8"/>
        <v>0</v>
      </c>
      <c r="L40" s="148">
        <f t="shared" si="8"/>
        <v>0</v>
      </c>
      <c r="M40" s="148">
        <f t="shared" si="2"/>
        <v>286559.21999999997</v>
      </c>
      <c r="N40" s="164">
        <f t="shared" si="8"/>
        <v>0</v>
      </c>
      <c r="O40">
        <v>210</v>
      </c>
    </row>
    <row r="41" spans="1:15" customFormat="1" ht="25.5" customHeight="1" x14ac:dyDescent="0.25">
      <c r="A41" s="161">
        <v>171</v>
      </c>
      <c r="B41" s="157" t="s">
        <v>381</v>
      </c>
      <c r="C41" s="151">
        <v>0</v>
      </c>
      <c r="D41" s="151">
        <v>283692.71999999997</v>
      </c>
      <c r="E41" s="151">
        <v>0</v>
      </c>
      <c r="F41" s="151">
        <v>2866.5</v>
      </c>
      <c r="G41" s="151">
        <v>0</v>
      </c>
      <c r="H41" s="151">
        <v>0</v>
      </c>
      <c r="I41" s="151">
        <v>0</v>
      </c>
      <c r="J41" s="151">
        <v>0</v>
      </c>
      <c r="K41" s="151">
        <v>0</v>
      </c>
      <c r="L41" s="151">
        <v>0</v>
      </c>
      <c r="M41" s="149">
        <f t="shared" si="2"/>
        <v>286559.21999999997</v>
      </c>
      <c r="N41" s="160"/>
      <c r="O41">
        <v>212</v>
      </c>
    </row>
    <row r="42" spans="1:15" customFormat="1" ht="25.5" customHeight="1" x14ac:dyDescent="0.25">
      <c r="A42" s="161">
        <v>172</v>
      </c>
      <c r="B42" s="157" t="s">
        <v>382</v>
      </c>
      <c r="C42" s="151">
        <v>0</v>
      </c>
      <c r="D42" s="151">
        <v>0</v>
      </c>
      <c r="E42" s="151">
        <v>0</v>
      </c>
      <c r="F42" s="151">
        <v>0</v>
      </c>
      <c r="G42" s="151">
        <v>0</v>
      </c>
      <c r="H42" s="151">
        <v>0</v>
      </c>
      <c r="I42" s="151">
        <v>0</v>
      </c>
      <c r="J42" s="151">
        <v>0</v>
      </c>
      <c r="K42" s="151">
        <v>0</v>
      </c>
      <c r="L42" s="151">
        <v>0</v>
      </c>
      <c r="M42" s="149">
        <f t="shared" si="2"/>
        <v>0</v>
      </c>
      <c r="N42" s="160"/>
      <c r="O42">
        <v>214</v>
      </c>
    </row>
    <row r="43" spans="1:15" customFormat="1" ht="25.5" customHeight="1" x14ac:dyDescent="0.25">
      <c r="A43" s="429">
        <v>2000</v>
      </c>
      <c r="B43" s="430" t="s">
        <v>54</v>
      </c>
      <c r="C43" s="428">
        <f t="shared" ref="C43:N43" si="9">C44+C53+C57+C67+C77+C85+C88+C94+C98</f>
        <v>0</v>
      </c>
      <c r="D43" s="428">
        <f>D44+D53+D57+D67+D77+D85+D88+D94+D98</f>
        <v>2028600</v>
      </c>
      <c r="E43" s="428">
        <f t="shared" si="9"/>
        <v>0</v>
      </c>
      <c r="F43" s="428">
        <f t="shared" si="9"/>
        <v>865584</v>
      </c>
      <c r="G43" s="428">
        <f t="shared" si="9"/>
        <v>1877519</v>
      </c>
      <c r="H43" s="428">
        <f t="shared" si="9"/>
        <v>0</v>
      </c>
      <c r="I43" s="428">
        <f t="shared" si="9"/>
        <v>0</v>
      </c>
      <c r="J43" s="428">
        <f t="shared" si="9"/>
        <v>0</v>
      </c>
      <c r="K43" s="428">
        <f t="shared" si="9"/>
        <v>0</v>
      </c>
      <c r="L43" s="428">
        <f t="shared" si="9"/>
        <v>0</v>
      </c>
      <c r="M43" s="428">
        <f t="shared" si="2"/>
        <v>4771703</v>
      </c>
      <c r="N43" s="166">
        <f t="shared" si="9"/>
        <v>0</v>
      </c>
      <c r="O43">
        <v>216</v>
      </c>
    </row>
    <row r="44" spans="1:15" customFormat="1" ht="30" x14ac:dyDescent="0.25">
      <c r="A44" s="154">
        <v>2100</v>
      </c>
      <c r="B44" s="155" t="s">
        <v>383</v>
      </c>
      <c r="C44" s="148">
        <f t="shared" ref="C44:N44" si="10">SUM(C45:C52)</f>
        <v>0</v>
      </c>
      <c r="D44" s="148">
        <f>SUM(D45:D52)</f>
        <v>429300</v>
      </c>
      <c r="E44" s="148">
        <f t="shared" si="10"/>
        <v>0</v>
      </c>
      <c r="F44" s="148">
        <f t="shared" si="10"/>
        <v>0</v>
      </c>
      <c r="G44" s="148">
        <f t="shared" si="10"/>
        <v>0</v>
      </c>
      <c r="H44" s="148">
        <f t="shared" si="10"/>
        <v>0</v>
      </c>
      <c r="I44" s="148">
        <f t="shared" si="10"/>
        <v>0</v>
      </c>
      <c r="J44" s="148">
        <f t="shared" si="10"/>
        <v>0</v>
      </c>
      <c r="K44" s="148">
        <f t="shared" si="10"/>
        <v>0</v>
      </c>
      <c r="L44" s="148">
        <f t="shared" si="10"/>
        <v>0</v>
      </c>
      <c r="M44" s="148">
        <f t="shared" si="2"/>
        <v>429300</v>
      </c>
      <c r="N44" s="164">
        <f t="shared" si="10"/>
        <v>0</v>
      </c>
      <c r="O44">
        <v>224</v>
      </c>
    </row>
    <row r="45" spans="1:15" customFormat="1" ht="25.5" customHeight="1" x14ac:dyDescent="0.25">
      <c r="A45" s="161">
        <v>211</v>
      </c>
      <c r="B45" s="157" t="s">
        <v>384</v>
      </c>
      <c r="C45" s="151">
        <v>0</v>
      </c>
      <c r="D45" s="151">
        <v>145000</v>
      </c>
      <c r="E45" s="151">
        <v>0</v>
      </c>
      <c r="F45" s="151">
        <v>0</v>
      </c>
      <c r="G45" s="151">
        <v>0</v>
      </c>
      <c r="H45" s="151">
        <v>0</v>
      </c>
      <c r="I45" s="151">
        <v>0</v>
      </c>
      <c r="J45" s="151">
        <v>0</v>
      </c>
      <c r="K45" s="151">
        <v>0</v>
      </c>
      <c r="L45" s="151">
        <v>0</v>
      </c>
      <c r="M45" s="149">
        <f t="shared" si="2"/>
        <v>145000</v>
      </c>
      <c r="N45" s="160"/>
      <c r="O45">
        <v>226</v>
      </c>
    </row>
    <row r="46" spans="1:15" customFormat="1" ht="25.5" customHeight="1" x14ac:dyDescent="0.25">
      <c r="A46" s="161">
        <v>212</v>
      </c>
      <c r="B46" s="157" t="s">
        <v>385</v>
      </c>
      <c r="C46" s="151">
        <v>0</v>
      </c>
      <c r="D46" s="151">
        <v>7300</v>
      </c>
      <c r="E46" s="151">
        <v>0</v>
      </c>
      <c r="F46" s="151">
        <v>0</v>
      </c>
      <c r="G46" s="151">
        <v>0</v>
      </c>
      <c r="H46" s="151">
        <v>0</v>
      </c>
      <c r="I46" s="151">
        <v>0</v>
      </c>
      <c r="J46" s="151">
        <v>0</v>
      </c>
      <c r="K46" s="151">
        <v>0</v>
      </c>
      <c r="L46" s="151">
        <v>0</v>
      </c>
      <c r="M46" s="149">
        <f t="shared" si="2"/>
        <v>7300</v>
      </c>
      <c r="N46" s="160"/>
      <c r="O46">
        <v>228</v>
      </c>
    </row>
    <row r="47" spans="1:15" customFormat="1" ht="25.5" customHeight="1" x14ac:dyDescent="0.25">
      <c r="A47" s="161">
        <v>213</v>
      </c>
      <c r="B47" s="157" t="s">
        <v>386</v>
      </c>
      <c r="C47" s="151">
        <v>0</v>
      </c>
      <c r="D47" s="151">
        <v>0</v>
      </c>
      <c r="E47" s="151">
        <v>0</v>
      </c>
      <c r="F47" s="151">
        <v>0</v>
      </c>
      <c r="G47" s="151">
        <v>0</v>
      </c>
      <c r="H47" s="151">
        <v>0</v>
      </c>
      <c r="I47" s="151">
        <v>0</v>
      </c>
      <c r="J47" s="151">
        <v>0</v>
      </c>
      <c r="K47" s="151">
        <v>0</v>
      </c>
      <c r="L47" s="151">
        <v>0</v>
      </c>
      <c r="M47" s="149">
        <f t="shared" si="2"/>
        <v>0</v>
      </c>
      <c r="N47" s="160"/>
      <c r="O47">
        <v>230</v>
      </c>
    </row>
    <row r="48" spans="1:15" customFormat="1" ht="34.5" customHeight="1" x14ac:dyDescent="0.25">
      <c r="A48" s="161">
        <v>214</v>
      </c>
      <c r="B48" s="157" t="s">
        <v>387</v>
      </c>
      <c r="C48" s="151">
        <v>0</v>
      </c>
      <c r="D48" s="151">
        <v>65000</v>
      </c>
      <c r="E48" s="151">
        <v>0</v>
      </c>
      <c r="F48" s="151">
        <v>0</v>
      </c>
      <c r="G48" s="151">
        <v>0</v>
      </c>
      <c r="H48" s="151">
        <v>0</v>
      </c>
      <c r="I48" s="151">
        <v>0</v>
      </c>
      <c r="J48" s="151">
        <v>0</v>
      </c>
      <c r="K48" s="151">
        <v>0</v>
      </c>
      <c r="L48" s="151">
        <v>0</v>
      </c>
      <c r="M48" s="149">
        <f t="shared" si="2"/>
        <v>65000</v>
      </c>
      <c r="N48" s="160"/>
    </row>
    <row r="49" spans="1:15" customFormat="1" ht="25.5" customHeight="1" x14ac:dyDescent="0.25">
      <c r="A49" s="161">
        <v>215</v>
      </c>
      <c r="B49" s="157" t="s">
        <v>388</v>
      </c>
      <c r="C49" s="151">
        <v>0</v>
      </c>
      <c r="D49" s="151">
        <v>0</v>
      </c>
      <c r="E49" s="151">
        <v>0</v>
      </c>
      <c r="F49" s="151">
        <v>0</v>
      </c>
      <c r="G49" s="151">
        <v>0</v>
      </c>
      <c r="H49" s="151">
        <v>0</v>
      </c>
      <c r="I49" s="151">
        <v>0</v>
      </c>
      <c r="J49" s="151">
        <v>0</v>
      </c>
      <c r="K49" s="151">
        <v>0</v>
      </c>
      <c r="L49" s="151">
        <v>0</v>
      </c>
      <c r="M49" s="149">
        <f t="shared" si="2"/>
        <v>0</v>
      </c>
      <c r="N49" s="160"/>
      <c r="O49">
        <v>301</v>
      </c>
    </row>
    <row r="50" spans="1:15" customFormat="1" ht="25.5" customHeight="1" x14ac:dyDescent="0.25">
      <c r="A50" s="161">
        <v>216</v>
      </c>
      <c r="B50" s="157" t="s">
        <v>389</v>
      </c>
      <c r="C50" s="151">
        <v>0</v>
      </c>
      <c r="D50" s="151">
        <v>42000</v>
      </c>
      <c r="E50" s="151">
        <v>0</v>
      </c>
      <c r="F50" s="151">
        <v>0</v>
      </c>
      <c r="G50" s="151">
        <v>0</v>
      </c>
      <c r="H50" s="151">
        <v>0</v>
      </c>
      <c r="I50" s="151">
        <v>0</v>
      </c>
      <c r="J50" s="151">
        <v>0</v>
      </c>
      <c r="K50" s="151">
        <v>0</v>
      </c>
      <c r="L50" s="151">
        <v>0</v>
      </c>
      <c r="M50" s="149">
        <f t="shared" si="2"/>
        <v>42000</v>
      </c>
      <c r="N50" s="160"/>
      <c r="O50">
        <v>302</v>
      </c>
    </row>
    <row r="51" spans="1:15" customFormat="1" ht="25.5" customHeight="1" x14ac:dyDescent="0.25">
      <c r="A51" s="161">
        <v>217</v>
      </c>
      <c r="B51" s="157" t="s">
        <v>390</v>
      </c>
      <c r="C51" s="151">
        <v>0</v>
      </c>
      <c r="D51" s="151">
        <v>0</v>
      </c>
      <c r="E51" s="151">
        <v>0</v>
      </c>
      <c r="F51" s="151">
        <v>0</v>
      </c>
      <c r="G51" s="151">
        <v>0</v>
      </c>
      <c r="H51" s="151">
        <v>0</v>
      </c>
      <c r="I51" s="151">
        <v>0</v>
      </c>
      <c r="J51" s="151">
        <v>0</v>
      </c>
      <c r="K51" s="151">
        <v>0</v>
      </c>
      <c r="L51" s="151">
        <v>0</v>
      </c>
      <c r="M51" s="149">
        <f t="shared" si="2"/>
        <v>0</v>
      </c>
      <c r="N51" s="160"/>
      <c r="O51">
        <v>303</v>
      </c>
    </row>
    <row r="52" spans="1:15" customFormat="1" ht="39.75" customHeight="1" x14ac:dyDescent="0.25">
      <c r="A52" s="161">
        <v>218</v>
      </c>
      <c r="B52" s="157" t="s">
        <v>391</v>
      </c>
      <c r="C52" s="151">
        <v>0</v>
      </c>
      <c r="D52" s="151">
        <v>170000</v>
      </c>
      <c r="E52" s="151">
        <v>0</v>
      </c>
      <c r="F52" s="151">
        <v>0</v>
      </c>
      <c r="G52" s="151">
        <v>0</v>
      </c>
      <c r="H52" s="151">
        <v>0</v>
      </c>
      <c r="I52" s="151">
        <v>0</v>
      </c>
      <c r="J52" s="151">
        <v>0</v>
      </c>
      <c r="K52" s="151">
        <v>0</v>
      </c>
      <c r="L52" s="151">
        <v>0</v>
      </c>
      <c r="M52" s="149">
        <f t="shared" si="2"/>
        <v>170000</v>
      </c>
      <c r="N52" s="160"/>
      <c r="O52">
        <v>304</v>
      </c>
    </row>
    <row r="53" spans="1:15" customFormat="1" ht="25.5" customHeight="1" x14ac:dyDescent="0.25">
      <c r="A53" s="154">
        <v>2200</v>
      </c>
      <c r="B53" s="155" t="s">
        <v>392</v>
      </c>
      <c r="C53" s="148">
        <f t="shared" ref="C53:N53" si="11">SUM(C54:C56)</f>
        <v>0</v>
      </c>
      <c r="D53" s="148">
        <f>SUM(D54:D56)</f>
        <v>43800</v>
      </c>
      <c r="E53" s="148">
        <f t="shared" si="11"/>
        <v>0</v>
      </c>
      <c r="F53" s="148">
        <f t="shared" si="11"/>
        <v>0</v>
      </c>
      <c r="G53" s="148">
        <f t="shared" si="11"/>
        <v>0</v>
      </c>
      <c r="H53" s="148">
        <f t="shared" si="11"/>
        <v>0</v>
      </c>
      <c r="I53" s="148">
        <f t="shared" si="11"/>
        <v>0</v>
      </c>
      <c r="J53" s="148">
        <f t="shared" si="11"/>
        <v>0</v>
      </c>
      <c r="K53" s="148">
        <f t="shared" si="11"/>
        <v>0</v>
      </c>
      <c r="L53" s="148">
        <f t="shared" si="11"/>
        <v>0</v>
      </c>
      <c r="M53" s="148">
        <f t="shared" si="2"/>
        <v>43800</v>
      </c>
      <c r="N53" s="164">
        <f t="shared" si="11"/>
        <v>0</v>
      </c>
      <c r="O53">
        <v>305</v>
      </c>
    </row>
    <row r="54" spans="1:15" customFormat="1" ht="25.5" customHeight="1" x14ac:dyDescent="0.25">
      <c r="A54" s="161">
        <v>221</v>
      </c>
      <c r="B54" s="157" t="s">
        <v>393</v>
      </c>
      <c r="C54" s="151">
        <v>0</v>
      </c>
      <c r="D54" s="151">
        <v>43800</v>
      </c>
      <c r="E54" s="151">
        <v>0</v>
      </c>
      <c r="F54" s="151">
        <v>0</v>
      </c>
      <c r="G54" s="151">
        <v>0</v>
      </c>
      <c r="H54" s="151">
        <v>0</v>
      </c>
      <c r="I54" s="151">
        <v>0</v>
      </c>
      <c r="J54" s="151">
        <v>0</v>
      </c>
      <c r="K54" s="151">
        <v>0</v>
      </c>
      <c r="L54" s="151">
        <v>0</v>
      </c>
      <c r="M54" s="149">
        <f t="shared" si="2"/>
        <v>43800</v>
      </c>
      <c r="N54" s="160"/>
      <c r="O54">
        <v>306</v>
      </c>
    </row>
    <row r="55" spans="1:15" customFormat="1" ht="25.5" customHeight="1" x14ac:dyDescent="0.25">
      <c r="A55" s="161">
        <v>222</v>
      </c>
      <c r="B55" s="157" t="s">
        <v>394</v>
      </c>
      <c r="C55" s="151">
        <v>0</v>
      </c>
      <c r="D55" s="151">
        <v>0</v>
      </c>
      <c r="E55" s="151">
        <v>0</v>
      </c>
      <c r="F55" s="151">
        <v>0</v>
      </c>
      <c r="G55" s="151">
        <v>0</v>
      </c>
      <c r="H55" s="151">
        <v>0</v>
      </c>
      <c r="I55" s="151">
        <v>0</v>
      </c>
      <c r="J55" s="151">
        <v>0</v>
      </c>
      <c r="K55" s="151">
        <v>0</v>
      </c>
      <c r="L55" s="151">
        <v>0</v>
      </c>
      <c r="M55" s="149">
        <f t="shared" si="2"/>
        <v>0</v>
      </c>
      <c r="N55" s="160"/>
      <c r="O55">
        <v>307</v>
      </c>
    </row>
    <row r="56" spans="1:15" customFormat="1" ht="25.5" customHeight="1" x14ac:dyDescent="0.25">
      <c r="A56" s="161">
        <v>223</v>
      </c>
      <c r="B56" s="157" t="s">
        <v>395</v>
      </c>
      <c r="C56" s="151">
        <v>0</v>
      </c>
      <c r="D56" s="151">
        <v>0</v>
      </c>
      <c r="E56" s="151">
        <v>0</v>
      </c>
      <c r="F56" s="151">
        <v>0</v>
      </c>
      <c r="G56" s="151">
        <v>0</v>
      </c>
      <c r="H56" s="151">
        <v>0</v>
      </c>
      <c r="I56" s="151">
        <v>0</v>
      </c>
      <c r="J56" s="151">
        <v>0</v>
      </c>
      <c r="K56" s="151">
        <v>0</v>
      </c>
      <c r="L56" s="151">
        <v>0</v>
      </c>
      <c r="M56" s="149">
        <f t="shared" si="2"/>
        <v>0</v>
      </c>
      <c r="N56" s="160"/>
      <c r="O56">
        <v>308</v>
      </c>
    </row>
    <row r="57" spans="1:15" customFormat="1" ht="30" x14ac:dyDescent="0.25">
      <c r="A57" s="154">
        <v>2300</v>
      </c>
      <c r="B57" s="155" t="s">
        <v>396</v>
      </c>
      <c r="C57" s="148">
        <f t="shared" ref="C57:N57" si="12">SUM(C58:C66)</f>
        <v>0</v>
      </c>
      <c r="D57" s="148">
        <f>SUM(D58:D66)</f>
        <v>0</v>
      </c>
      <c r="E57" s="148">
        <f t="shared" si="12"/>
        <v>0</v>
      </c>
      <c r="F57" s="148">
        <f t="shared" si="12"/>
        <v>0</v>
      </c>
      <c r="G57" s="148">
        <f t="shared" si="12"/>
        <v>0</v>
      </c>
      <c r="H57" s="148">
        <f t="shared" si="12"/>
        <v>0</v>
      </c>
      <c r="I57" s="148">
        <f t="shared" si="12"/>
        <v>0</v>
      </c>
      <c r="J57" s="148">
        <f t="shared" si="12"/>
        <v>0</v>
      </c>
      <c r="K57" s="148">
        <f t="shared" si="12"/>
        <v>0</v>
      </c>
      <c r="L57" s="148">
        <f t="shared" si="12"/>
        <v>0</v>
      </c>
      <c r="M57" s="148">
        <f t="shared" si="2"/>
        <v>0</v>
      </c>
      <c r="N57" s="164">
        <f t="shared" si="12"/>
        <v>0</v>
      </c>
      <c r="O57">
        <v>309</v>
      </c>
    </row>
    <row r="58" spans="1:15" customFormat="1" ht="25.5" x14ac:dyDescent="0.25">
      <c r="A58" s="161">
        <v>231</v>
      </c>
      <c r="B58" s="157" t="s">
        <v>397</v>
      </c>
      <c r="C58" s="151">
        <v>0</v>
      </c>
      <c r="D58" s="151">
        <v>0</v>
      </c>
      <c r="E58" s="151">
        <v>0</v>
      </c>
      <c r="F58" s="151">
        <v>0</v>
      </c>
      <c r="G58" s="151">
        <v>0</v>
      </c>
      <c r="H58" s="151">
        <v>0</v>
      </c>
      <c r="I58" s="151">
        <v>0</v>
      </c>
      <c r="J58" s="151">
        <v>0</v>
      </c>
      <c r="K58" s="151">
        <v>0</v>
      </c>
      <c r="L58" s="151">
        <v>0</v>
      </c>
      <c r="M58" s="149">
        <f t="shared" si="2"/>
        <v>0</v>
      </c>
      <c r="N58" s="160"/>
      <c r="O58">
        <v>310</v>
      </c>
    </row>
    <row r="59" spans="1:15" customFormat="1" ht="25.5" customHeight="1" x14ac:dyDescent="0.25">
      <c r="A59" s="161">
        <v>232</v>
      </c>
      <c r="B59" s="157" t="s">
        <v>398</v>
      </c>
      <c r="C59" s="151">
        <v>0</v>
      </c>
      <c r="D59" s="151">
        <v>0</v>
      </c>
      <c r="E59" s="151">
        <v>0</v>
      </c>
      <c r="F59" s="151">
        <v>0</v>
      </c>
      <c r="G59" s="151">
        <v>0</v>
      </c>
      <c r="H59" s="151">
        <v>0</v>
      </c>
      <c r="I59" s="151">
        <v>0</v>
      </c>
      <c r="J59" s="151">
        <v>0</v>
      </c>
      <c r="K59" s="151">
        <v>0</v>
      </c>
      <c r="L59" s="151">
        <v>0</v>
      </c>
      <c r="M59" s="149">
        <f t="shared" si="2"/>
        <v>0</v>
      </c>
      <c r="N59" s="160"/>
      <c r="O59">
        <v>311</v>
      </c>
    </row>
    <row r="60" spans="1:15" customFormat="1" ht="25.5" x14ac:dyDescent="0.25">
      <c r="A60" s="161">
        <v>233</v>
      </c>
      <c r="B60" s="157" t="s">
        <v>399</v>
      </c>
      <c r="C60" s="151">
        <v>0</v>
      </c>
      <c r="D60" s="151">
        <v>0</v>
      </c>
      <c r="E60" s="151">
        <v>0</v>
      </c>
      <c r="F60" s="151">
        <v>0</v>
      </c>
      <c r="G60" s="151">
        <v>0</v>
      </c>
      <c r="H60" s="151">
        <v>0</v>
      </c>
      <c r="I60" s="151">
        <v>0</v>
      </c>
      <c r="J60" s="151">
        <v>0</v>
      </c>
      <c r="K60" s="151">
        <v>0</v>
      </c>
      <c r="L60" s="151">
        <v>0</v>
      </c>
      <c r="M60" s="149">
        <f t="shared" si="2"/>
        <v>0</v>
      </c>
      <c r="N60" s="160"/>
      <c r="O60">
        <v>312</v>
      </c>
    </row>
    <row r="61" spans="1:15" customFormat="1" ht="25.5" x14ac:dyDescent="0.25">
      <c r="A61" s="161">
        <v>234</v>
      </c>
      <c r="B61" s="157" t="s">
        <v>400</v>
      </c>
      <c r="C61" s="151">
        <v>0</v>
      </c>
      <c r="D61" s="151">
        <v>0</v>
      </c>
      <c r="E61" s="151">
        <v>0</v>
      </c>
      <c r="F61" s="151">
        <v>0</v>
      </c>
      <c r="G61" s="151">
        <v>0</v>
      </c>
      <c r="H61" s="151">
        <v>0</v>
      </c>
      <c r="I61" s="151">
        <v>0</v>
      </c>
      <c r="J61" s="151">
        <v>0</v>
      </c>
      <c r="K61" s="151">
        <v>0</v>
      </c>
      <c r="L61" s="151">
        <v>0</v>
      </c>
      <c r="M61" s="149">
        <f t="shared" si="2"/>
        <v>0</v>
      </c>
      <c r="N61" s="160"/>
      <c r="O61">
        <v>313</v>
      </c>
    </row>
    <row r="62" spans="1:15" customFormat="1" ht="25.5" x14ac:dyDescent="0.25">
      <c r="A62" s="161">
        <v>235</v>
      </c>
      <c r="B62" s="157" t="s">
        <v>401</v>
      </c>
      <c r="C62" s="151">
        <v>0</v>
      </c>
      <c r="D62" s="151">
        <v>0</v>
      </c>
      <c r="E62" s="151">
        <v>0</v>
      </c>
      <c r="F62" s="151">
        <v>0</v>
      </c>
      <c r="G62" s="151">
        <v>0</v>
      </c>
      <c r="H62" s="151">
        <v>0</v>
      </c>
      <c r="I62" s="151">
        <v>0</v>
      </c>
      <c r="J62" s="151">
        <v>0</v>
      </c>
      <c r="K62" s="151">
        <v>0</v>
      </c>
      <c r="L62" s="151">
        <v>0</v>
      </c>
      <c r="M62" s="149">
        <f t="shared" si="2"/>
        <v>0</v>
      </c>
      <c r="N62" s="160"/>
      <c r="O62">
        <v>314</v>
      </c>
    </row>
    <row r="63" spans="1:15" customFormat="1" ht="25.5" x14ac:dyDescent="0.25">
      <c r="A63" s="161">
        <v>236</v>
      </c>
      <c r="B63" s="157" t="s">
        <v>402</v>
      </c>
      <c r="C63" s="151">
        <v>0</v>
      </c>
      <c r="D63" s="151">
        <v>0</v>
      </c>
      <c r="E63" s="151">
        <v>0</v>
      </c>
      <c r="F63" s="151">
        <v>0</v>
      </c>
      <c r="G63" s="151">
        <v>0</v>
      </c>
      <c r="H63" s="151">
        <v>0</v>
      </c>
      <c r="I63" s="151">
        <v>0</v>
      </c>
      <c r="J63" s="151">
        <v>0</v>
      </c>
      <c r="K63" s="151">
        <v>0</v>
      </c>
      <c r="L63" s="151">
        <v>0</v>
      </c>
      <c r="M63" s="149">
        <f t="shared" si="2"/>
        <v>0</v>
      </c>
      <c r="N63" s="160"/>
      <c r="O63">
        <v>315</v>
      </c>
    </row>
    <row r="64" spans="1:15" customFormat="1" ht="25.5" x14ac:dyDescent="0.25">
      <c r="A64" s="161">
        <v>237</v>
      </c>
      <c r="B64" s="157" t="s">
        <v>403</v>
      </c>
      <c r="C64" s="151">
        <v>0</v>
      </c>
      <c r="D64" s="151">
        <v>0</v>
      </c>
      <c r="E64" s="151">
        <v>0</v>
      </c>
      <c r="F64" s="151">
        <v>0</v>
      </c>
      <c r="G64" s="151">
        <v>0</v>
      </c>
      <c r="H64" s="151">
        <v>0</v>
      </c>
      <c r="I64" s="151">
        <v>0</v>
      </c>
      <c r="J64" s="151">
        <v>0</v>
      </c>
      <c r="K64" s="151">
        <v>0</v>
      </c>
      <c r="L64" s="151">
        <v>0</v>
      </c>
      <c r="M64" s="149">
        <f t="shared" si="2"/>
        <v>0</v>
      </c>
      <c r="N64" s="160"/>
      <c r="O64">
        <v>316</v>
      </c>
    </row>
    <row r="65" spans="1:15" customFormat="1" ht="25.5" customHeight="1" x14ac:dyDescent="0.25">
      <c r="A65" s="161">
        <v>238</v>
      </c>
      <c r="B65" s="157" t="s">
        <v>404</v>
      </c>
      <c r="C65" s="151">
        <v>0</v>
      </c>
      <c r="D65" s="151">
        <v>0</v>
      </c>
      <c r="E65" s="151">
        <v>0</v>
      </c>
      <c r="F65" s="151">
        <v>0</v>
      </c>
      <c r="G65" s="151">
        <v>0</v>
      </c>
      <c r="H65" s="151">
        <v>0</v>
      </c>
      <c r="I65" s="151">
        <v>0</v>
      </c>
      <c r="J65" s="151">
        <v>0</v>
      </c>
      <c r="K65" s="151">
        <v>0</v>
      </c>
      <c r="L65" s="151">
        <v>0</v>
      </c>
      <c r="M65" s="149">
        <f t="shared" si="2"/>
        <v>0</v>
      </c>
      <c r="N65" s="160"/>
      <c r="O65">
        <v>317</v>
      </c>
    </row>
    <row r="66" spans="1:15" customFormat="1" ht="25.5" customHeight="1" x14ac:dyDescent="0.25">
      <c r="A66" s="161">
        <v>239</v>
      </c>
      <c r="B66" s="157" t="s">
        <v>405</v>
      </c>
      <c r="C66" s="151">
        <v>0</v>
      </c>
      <c r="D66" s="151">
        <v>0</v>
      </c>
      <c r="E66" s="151">
        <v>0</v>
      </c>
      <c r="F66" s="151">
        <v>0</v>
      </c>
      <c r="G66" s="151">
        <v>0</v>
      </c>
      <c r="H66" s="151">
        <v>0</v>
      </c>
      <c r="I66" s="151">
        <v>0</v>
      </c>
      <c r="J66" s="151">
        <v>0</v>
      </c>
      <c r="K66" s="151">
        <v>0</v>
      </c>
      <c r="L66" s="151">
        <v>0</v>
      </c>
      <c r="M66" s="149">
        <f t="shared" si="2"/>
        <v>0</v>
      </c>
      <c r="N66" s="160"/>
      <c r="O66">
        <v>399</v>
      </c>
    </row>
    <row r="67" spans="1:15" customFormat="1" ht="30" x14ac:dyDescent="0.25">
      <c r="A67" s="154">
        <v>2400</v>
      </c>
      <c r="B67" s="155" t="s">
        <v>406</v>
      </c>
      <c r="C67" s="148">
        <f t="shared" ref="C67:N67" si="13">SUM(C68:C76)</f>
        <v>0</v>
      </c>
      <c r="D67" s="148">
        <f>SUM(D68:D76)</f>
        <v>327200</v>
      </c>
      <c r="E67" s="148">
        <f t="shared" si="13"/>
        <v>0</v>
      </c>
      <c r="F67" s="148">
        <f t="shared" si="13"/>
        <v>55000</v>
      </c>
      <c r="G67" s="148">
        <f t="shared" si="13"/>
        <v>0</v>
      </c>
      <c r="H67" s="148">
        <f t="shared" si="13"/>
        <v>0</v>
      </c>
      <c r="I67" s="148">
        <f t="shared" si="13"/>
        <v>0</v>
      </c>
      <c r="J67" s="148">
        <f t="shared" si="13"/>
        <v>0</v>
      </c>
      <c r="K67" s="148">
        <f t="shared" si="13"/>
        <v>0</v>
      </c>
      <c r="L67" s="148">
        <f t="shared" si="13"/>
        <v>0</v>
      </c>
      <c r="M67" s="148">
        <f t="shared" si="2"/>
        <v>382200</v>
      </c>
      <c r="N67" s="164">
        <f t="shared" si="13"/>
        <v>0</v>
      </c>
    </row>
    <row r="68" spans="1:15" customFormat="1" ht="25.5" customHeight="1" x14ac:dyDescent="0.25">
      <c r="A68" s="161">
        <v>241</v>
      </c>
      <c r="B68" s="157" t="s">
        <v>407</v>
      </c>
      <c r="C68" s="151">
        <v>0</v>
      </c>
      <c r="D68" s="151">
        <v>24600</v>
      </c>
      <c r="E68" s="151">
        <v>0</v>
      </c>
      <c r="F68" s="151">
        <v>0</v>
      </c>
      <c r="G68" s="151">
        <v>0</v>
      </c>
      <c r="H68" s="151">
        <v>0</v>
      </c>
      <c r="I68" s="151">
        <v>0</v>
      </c>
      <c r="J68" s="151">
        <v>0</v>
      </c>
      <c r="K68" s="151">
        <v>0</v>
      </c>
      <c r="L68" s="151">
        <v>0</v>
      </c>
      <c r="M68" s="149">
        <f t="shared" si="2"/>
        <v>24600</v>
      </c>
      <c r="N68" s="160"/>
      <c r="O68">
        <v>401</v>
      </c>
    </row>
    <row r="69" spans="1:15" customFormat="1" ht="25.5" customHeight="1" x14ac:dyDescent="0.25">
      <c r="A69" s="161">
        <v>242</v>
      </c>
      <c r="B69" s="157" t="s">
        <v>408</v>
      </c>
      <c r="C69" s="151">
        <v>0</v>
      </c>
      <c r="D69" s="151">
        <v>63000</v>
      </c>
      <c r="E69" s="151">
        <v>0</v>
      </c>
      <c r="F69" s="151">
        <v>0</v>
      </c>
      <c r="G69" s="151">
        <v>0</v>
      </c>
      <c r="H69" s="151">
        <v>0</v>
      </c>
      <c r="I69" s="151">
        <v>0</v>
      </c>
      <c r="J69" s="151">
        <v>0</v>
      </c>
      <c r="K69" s="151">
        <v>0</v>
      </c>
      <c r="L69" s="151">
        <v>0</v>
      </c>
      <c r="M69" s="149">
        <f t="shared" si="2"/>
        <v>63000</v>
      </c>
      <c r="N69" s="160"/>
      <c r="O69">
        <v>402</v>
      </c>
    </row>
    <row r="70" spans="1:15" customFormat="1" ht="25.5" customHeight="1" x14ac:dyDescent="0.25">
      <c r="A70" s="161">
        <v>243</v>
      </c>
      <c r="B70" s="157" t="s">
        <v>409</v>
      </c>
      <c r="C70" s="151">
        <v>0</v>
      </c>
      <c r="D70" s="151">
        <v>5000</v>
      </c>
      <c r="E70" s="151">
        <v>0</v>
      </c>
      <c r="F70" s="151">
        <v>0</v>
      </c>
      <c r="G70" s="151">
        <v>0</v>
      </c>
      <c r="H70" s="151">
        <v>0</v>
      </c>
      <c r="I70" s="151">
        <v>0</v>
      </c>
      <c r="J70" s="151">
        <v>0</v>
      </c>
      <c r="K70" s="151">
        <v>0</v>
      </c>
      <c r="L70" s="151">
        <v>0</v>
      </c>
      <c r="M70" s="149">
        <f t="shared" si="2"/>
        <v>5000</v>
      </c>
      <c r="N70" s="160"/>
      <c r="O70">
        <v>403</v>
      </c>
    </row>
    <row r="71" spans="1:15" customFormat="1" ht="25.5" customHeight="1" x14ac:dyDescent="0.25">
      <c r="A71" s="161">
        <v>244</v>
      </c>
      <c r="B71" s="157" t="s">
        <v>410</v>
      </c>
      <c r="C71" s="151">
        <v>0</v>
      </c>
      <c r="D71" s="151">
        <v>1000</v>
      </c>
      <c r="E71" s="151">
        <v>0</v>
      </c>
      <c r="F71" s="151">
        <v>0</v>
      </c>
      <c r="G71" s="151">
        <v>0</v>
      </c>
      <c r="H71" s="151">
        <v>0</v>
      </c>
      <c r="I71" s="151">
        <v>0</v>
      </c>
      <c r="J71" s="151">
        <v>0</v>
      </c>
      <c r="K71" s="151">
        <v>0</v>
      </c>
      <c r="L71" s="151">
        <v>0</v>
      </c>
      <c r="M71" s="149">
        <f t="shared" ref="M71:M134" si="14">SUM(C71:L71)</f>
        <v>1000</v>
      </c>
      <c r="N71" s="160"/>
      <c r="O71">
        <v>404</v>
      </c>
    </row>
    <row r="72" spans="1:15" customFormat="1" ht="25.5" customHeight="1" x14ac:dyDescent="0.25">
      <c r="A72" s="161">
        <v>245</v>
      </c>
      <c r="B72" s="157" t="s">
        <v>411</v>
      </c>
      <c r="C72" s="151">
        <v>0</v>
      </c>
      <c r="D72" s="151">
        <v>1600</v>
      </c>
      <c r="E72" s="151">
        <v>0</v>
      </c>
      <c r="F72" s="151">
        <v>0</v>
      </c>
      <c r="G72" s="151">
        <v>0</v>
      </c>
      <c r="H72" s="151">
        <v>0</v>
      </c>
      <c r="I72" s="151">
        <v>0</v>
      </c>
      <c r="J72" s="151">
        <v>0</v>
      </c>
      <c r="K72" s="151">
        <v>0</v>
      </c>
      <c r="L72" s="151">
        <v>0</v>
      </c>
      <c r="M72" s="149">
        <f t="shared" si="14"/>
        <v>1600</v>
      </c>
      <c r="N72" s="160"/>
      <c r="O72">
        <v>405</v>
      </c>
    </row>
    <row r="73" spans="1:15" customFormat="1" ht="25.5" customHeight="1" x14ac:dyDescent="0.25">
      <c r="A73" s="161">
        <v>246</v>
      </c>
      <c r="B73" s="157" t="s">
        <v>412</v>
      </c>
      <c r="C73" s="151">
        <v>0</v>
      </c>
      <c r="D73" s="151">
        <v>25000</v>
      </c>
      <c r="E73" s="151">
        <v>0</v>
      </c>
      <c r="F73" s="151">
        <v>55000</v>
      </c>
      <c r="G73" s="151">
        <v>0</v>
      </c>
      <c r="H73" s="151">
        <v>0</v>
      </c>
      <c r="I73" s="151">
        <v>0</v>
      </c>
      <c r="J73" s="151">
        <v>0</v>
      </c>
      <c r="K73" s="151">
        <v>0</v>
      </c>
      <c r="L73" s="151">
        <v>0</v>
      </c>
      <c r="M73" s="149">
        <f t="shared" si="14"/>
        <v>80000</v>
      </c>
      <c r="N73" s="160"/>
      <c r="O73">
        <v>406</v>
      </c>
    </row>
    <row r="74" spans="1:15" customFormat="1" ht="25.5" customHeight="1" x14ac:dyDescent="0.25">
      <c r="A74" s="161">
        <v>247</v>
      </c>
      <c r="B74" s="157" t="s">
        <v>413</v>
      </c>
      <c r="C74" s="151">
        <v>0</v>
      </c>
      <c r="D74" s="151">
        <v>55000</v>
      </c>
      <c r="E74" s="151">
        <v>0</v>
      </c>
      <c r="F74" s="151">
        <v>0</v>
      </c>
      <c r="G74" s="151">
        <v>0</v>
      </c>
      <c r="H74" s="151">
        <v>0</v>
      </c>
      <c r="I74" s="151">
        <v>0</v>
      </c>
      <c r="J74" s="151">
        <v>0</v>
      </c>
      <c r="K74" s="151">
        <v>0</v>
      </c>
      <c r="L74" s="151">
        <v>0</v>
      </c>
      <c r="M74" s="149">
        <f t="shared" si="14"/>
        <v>55000</v>
      </c>
      <c r="N74" s="160"/>
      <c r="O74">
        <v>407</v>
      </c>
    </row>
    <row r="75" spans="1:15" customFormat="1" ht="25.5" customHeight="1" x14ac:dyDescent="0.25">
      <c r="A75" s="161">
        <v>248</v>
      </c>
      <c r="B75" s="157" t="s">
        <v>414</v>
      </c>
      <c r="C75" s="151">
        <v>0</v>
      </c>
      <c r="D75" s="151">
        <v>57000</v>
      </c>
      <c r="E75" s="151">
        <v>0</v>
      </c>
      <c r="F75" s="151">
        <v>0</v>
      </c>
      <c r="G75" s="151">
        <v>0</v>
      </c>
      <c r="H75" s="151">
        <v>0</v>
      </c>
      <c r="I75" s="151">
        <v>0</v>
      </c>
      <c r="J75" s="151">
        <v>0</v>
      </c>
      <c r="K75" s="151">
        <v>0</v>
      </c>
      <c r="L75" s="151">
        <v>0</v>
      </c>
      <c r="M75" s="149">
        <f t="shared" si="14"/>
        <v>57000</v>
      </c>
      <c r="N75" s="160"/>
      <c r="O75">
        <v>499</v>
      </c>
    </row>
    <row r="76" spans="1:15" customFormat="1" ht="25.5" customHeight="1" x14ac:dyDescent="0.25">
      <c r="A76" s="161">
        <v>249</v>
      </c>
      <c r="B76" s="157" t="s">
        <v>415</v>
      </c>
      <c r="C76" s="151">
        <v>0</v>
      </c>
      <c r="D76" s="151">
        <v>95000</v>
      </c>
      <c r="E76" s="151">
        <v>0</v>
      </c>
      <c r="F76" s="151">
        <v>0</v>
      </c>
      <c r="G76" s="151">
        <v>0</v>
      </c>
      <c r="H76" s="151">
        <v>0</v>
      </c>
      <c r="I76" s="151">
        <v>0</v>
      </c>
      <c r="J76" s="151">
        <v>0</v>
      </c>
      <c r="K76" s="151">
        <v>0</v>
      </c>
      <c r="L76" s="151">
        <v>0</v>
      </c>
      <c r="M76" s="149">
        <f t="shared" si="14"/>
        <v>95000</v>
      </c>
      <c r="N76" s="160"/>
    </row>
    <row r="77" spans="1:15" customFormat="1" ht="25.5" customHeight="1" x14ac:dyDescent="0.25">
      <c r="A77" s="154">
        <v>2500</v>
      </c>
      <c r="B77" s="155" t="s">
        <v>416</v>
      </c>
      <c r="C77" s="148">
        <f t="shared" ref="C77:N77" si="15">SUM(C78:C84)</f>
        <v>0</v>
      </c>
      <c r="D77" s="148">
        <f>SUM(D78:D84)</f>
        <v>223000</v>
      </c>
      <c r="E77" s="148">
        <f t="shared" si="15"/>
        <v>0</v>
      </c>
      <c r="F77" s="148">
        <f t="shared" si="15"/>
        <v>0</v>
      </c>
      <c r="G77" s="148">
        <f t="shared" si="15"/>
        <v>0</v>
      </c>
      <c r="H77" s="148">
        <f t="shared" si="15"/>
        <v>0</v>
      </c>
      <c r="I77" s="148">
        <f t="shared" si="15"/>
        <v>0</v>
      </c>
      <c r="J77" s="148">
        <f t="shared" si="15"/>
        <v>0</v>
      </c>
      <c r="K77" s="148">
        <f t="shared" si="15"/>
        <v>0</v>
      </c>
      <c r="L77" s="148">
        <f t="shared" si="15"/>
        <v>0</v>
      </c>
      <c r="M77" s="148">
        <f t="shared" si="14"/>
        <v>223000</v>
      </c>
      <c r="N77" s="164">
        <f t="shared" si="15"/>
        <v>0</v>
      </c>
      <c r="O77">
        <v>501</v>
      </c>
    </row>
    <row r="78" spans="1:15" customFormat="1" ht="25.5" customHeight="1" x14ac:dyDescent="0.25">
      <c r="A78" s="161">
        <v>251</v>
      </c>
      <c r="B78" s="157" t="s">
        <v>417</v>
      </c>
      <c r="C78" s="151">
        <v>0</v>
      </c>
      <c r="D78" s="151">
        <v>6000</v>
      </c>
      <c r="E78" s="151">
        <v>0</v>
      </c>
      <c r="F78" s="151">
        <v>0</v>
      </c>
      <c r="G78" s="151">
        <v>0</v>
      </c>
      <c r="H78" s="151">
        <v>0</v>
      </c>
      <c r="I78" s="151">
        <v>0</v>
      </c>
      <c r="J78" s="151">
        <v>0</v>
      </c>
      <c r="K78" s="151">
        <v>0</v>
      </c>
      <c r="L78" s="151">
        <v>0</v>
      </c>
      <c r="M78" s="149">
        <f t="shared" si="14"/>
        <v>6000</v>
      </c>
      <c r="N78" s="160"/>
      <c r="O78">
        <v>502</v>
      </c>
    </row>
    <row r="79" spans="1:15" customFormat="1" ht="25.5" customHeight="1" x14ac:dyDescent="0.25">
      <c r="A79" s="161">
        <v>252</v>
      </c>
      <c r="B79" s="157" t="s">
        <v>418</v>
      </c>
      <c r="C79" s="151">
        <v>0</v>
      </c>
      <c r="D79" s="151">
        <v>1000</v>
      </c>
      <c r="E79" s="151">
        <v>0</v>
      </c>
      <c r="F79" s="151">
        <v>0</v>
      </c>
      <c r="G79" s="151">
        <v>0</v>
      </c>
      <c r="H79" s="151">
        <v>0</v>
      </c>
      <c r="I79" s="151">
        <v>0</v>
      </c>
      <c r="J79" s="151">
        <v>0</v>
      </c>
      <c r="K79" s="151">
        <v>0</v>
      </c>
      <c r="L79" s="151">
        <v>0</v>
      </c>
      <c r="M79" s="149">
        <f t="shared" si="14"/>
        <v>1000</v>
      </c>
      <c r="N79" s="160"/>
      <c r="O79">
        <v>503</v>
      </c>
    </row>
    <row r="80" spans="1:15" customFormat="1" ht="25.5" customHeight="1" x14ac:dyDescent="0.25">
      <c r="A80" s="161">
        <v>253</v>
      </c>
      <c r="B80" s="157" t="s">
        <v>419</v>
      </c>
      <c r="C80" s="151">
        <v>0</v>
      </c>
      <c r="D80" s="151">
        <v>155000</v>
      </c>
      <c r="E80" s="151">
        <v>0</v>
      </c>
      <c r="F80" s="151">
        <v>0</v>
      </c>
      <c r="G80" s="151">
        <v>0</v>
      </c>
      <c r="H80" s="151">
        <v>0</v>
      </c>
      <c r="I80" s="151">
        <v>0</v>
      </c>
      <c r="J80" s="151">
        <v>0</v>
      </c>
      <c r="K80" s="151">
        <v>0</v>
      </c>
      <c r="L80" s="151">
        <v>0</v>
      </c>
      <c r="M80" s="149">
        <f t="shared" si="14"/>
        <v>155000</v>
      </c>
      <c r="N80" s="160"/>
      <c r="O80">
        <v>599</v>
      </c>
    </row>
    <row r="81" spans="1:15" customFormat="1" ht="25.5" customHeight="1" x14ac:dyDescent="0.25">
      <c r="A81" s="161">
        <v>254</v>
      </c>
      <c r="B81" s="157" t="s">
        <v>420</v>
      </c>
      <c r="C81" s="151">
        <v>0</v>
      </c>
      <c r="D81" s="151">
        <v>29000</v>
      </c>
      <c r="E81" s="151">
        <v>0</v>
      </c>
      <c r="F81" s="151">
        <v>0</v>
      </c>
      <c r="G81" s="151">
        <v>0</v>
      </c>
      <c r="H81" s="151">
        <v>0</v>
      </c>
      <c r="I81" s="151">
        <v>0</v>
      </c>
      <c r="J81" s="151">
        <v>0</v>
      </c>
      <c r="K81" s="151">
        <v>0</v>
      </c>
      <c r="L81" s="151">
        <v>0</v>
      </c>
      <c r="M81" s="149">
        <f t="shared" si="14"/>
        <v>29000</v>
      </c>
      <c r="N81" s="160"/>
    </row>
    <row r="82" spans="1:15" customFormat="1" ht="25.5" customHeight="1" x14ac:dyDescent="0.25">
      <c r="A82" s="161">
        <v>255</v>
      </c>
      <c r="B82" s="157" t="s">
        <v>421</v>
      </c>
      <c r="C82" s="151">
        <v>0</v>
      </c>
      <c r="D82" s="151">
        <v>0</v>
      </c>
      <c r="E82" s="151">
        <v>0</v>
      </c>
      <c r="F82" s="151">
        <v>0</v>
      </c>
      <c r="G82" s="151">
        <v>0</v>
      </c>
      <c r="H82" s="151">
        <v>0</v>
      </c>
      <c r="I82" s="151">
        <v>0</v>
      </c>
      <c r="J82" s="151">
        <v>0</v>
      </c>
      <c r="K82" s="151">
        <v>0</v>
      </c>
      <c r="L82" s="151">
        <v>0</v>
      </c>
      <c r="M82" s="149">
        <f t="shared" si="14"/>
        <v>0</v>
      </c>
      <c r="N82" s="160"/>
      <c r="O82">
        <v>901</v>
      </c>
    </row>
    <row r="83" spans="1:15" customFormat="1" ht="25.5" customHeight="1" x14ac:dyDescent="0.25">
      <c r="A83" s="161">
        <v>256</v>
      </c>
      <c r="B83" s="157" t="s">
        <v>422</v>
      </c>
      <c r="C83" s="151">
        <v>0</v>
      </c>
      <c r="D83" s="151">
        <v>32000</v>
      </c>
      <c r="E83" s="151">
        <v>0</v>
      </c>
      <c r="F83" s="151">
        <v>0</v>
      </c>
      <c r="G83" s="151">
        <v>0</v>
      </c>
      <c r="H83" s="151">
        <v>0</v>
      </c>
      <c r="I83" s="151">
        <v>0</v>
      </c>
      <c r="J83" s="151">
        <v>0</v>
      </c>
      <c r="K83" s="151">
        <v>0</v>
      </c>
      <c r="L83" s="151">
        <v>0</v>
      </c>
      <c r="M83" s="149">
        <f t="shared" si="14"/>
        <v>32000</v>
      </c>
      <c r="N83" s="160"/>
      <c r="O83">
        <v>902</v>
      </c>
    </row>
    <row r="84" spans="1:15" customFormat="1" ht="25.5" customHeight="1" x14ac:dyDescent="0.25">
      <c r="A84" s="161">
        <v>259</v>
      </c>
      <c r="B84" s="157" t="s">
        <v>423</v>
      </c>
      <c r="C84" s="151">
        <v>0</v>
      </c>
      <c r="D84" s="151">
        <v>0</v>
      </c>
      <c r="E84" s="151">
        <v>0</v>
      </c>
      <c r="F84" s="151">
        <v>0</v>
      </c>
      <c r="G84" s="151">
        <v>0</v>
      </c>
      <c r="H84" s="151">
        <v>0</v>
      </c>
      <c r="I84" s="151">
        <v>0</v>
      </c>
      <c r="J84" s="151">
        <v>0</v>
      </c>
      <c r="K84" s="151">
        <v>0</v>
      </c>
      <c r="L84" s="151">
        <v>0</v>
      </c>
      <c r="M84" s="149">
        <f t="shared" si="14"/>
        <v>0</v>
      </c>
      <c r="N84" s="160"/>
      <c r="O84">
        <v>903</v>
      </c>
    </row>
    <row r="85" spans="1:15" customFormat="1" ht="25.5" customHeight="1" x14ac:dyDescent="0.25">
      <c r="A85" s="154">
        <v>2600</v>
      </c>
      <c r="B85" s="155" t="s">
        <v>424</v>
      </c>
      <c r="C85" s="148">
        <f t="shared" ref="C85:N85" si="16">SUM(C86:C87)</f>
        <v>0</v>
      </c>
      <c r="D85" s="148">
        <f>SUM(D86:D87)</f>
        <v>620000</v>
      </c>
      <c r="E85" s="148">
        <f t="shared" si="16"/>
        <v>0</v>
      </c>
      <c r="F85" s="148">
        <f t="shared" si="16"/>
        <v>755784</v>
      </c>
      <c r="G85" s="148">
        <f t="shared" si="16"/>
        <v>1729519</v>
      </c>
      <c r="H85" s="148">
        <f t="shared" si="16"/>
        <v>0</v>
      </c>
      <c r="I85" s="148">
        <f t="shared" si="16"/>
        <v>0</v>
      </c>
      <c r="J85" s="148">
        <f t="shared" si="16"/>
        <v>0</v>
      </c>
      <c r="K85" s="148">
        <f t="shared" si="16"/>
        <v>0</v>
      </c>
      <c r="L85" s="148">
        <f t="shared" si="16"/>
        <v>0</v>
      </c>
      <c r="M85" s="148">
        <f t="shared" si="14"/>
        <v>3105303</v>
      </c>
      <c r="N85" s="164">
        <f t="shared" si="16"/>
        <v>0</v>
      </c>
      <c r="O85">
        <v>904</v>
      </c>
    </row>
    <row r="86" spans="1:15" customFormat="1" ht="25.5" customHeight="1" x14ac:dyDescent="0.25">
      <c r="A86" s="161">
        <v>261</v>
      </c>
      <c r="B86" s="157" t="s">
        <v>425</v>
      </c>
      <c r="C86" s="151">
        <v>0</v>
      </c>
      <c r="D86" s="151">
        <v>620000</v>
      </c>
      <c r="E86" s="151"/>
      <c r="F86" s="151">
        <f>1800000-729519-314697</f>
        <v>755784</v>
      </c>
      <c r="G86" s="151">
        <f>1000000+729519</f>
        <v>1729519</v>
      </c>
      <c r="H86" s="151">
        <v>0</v>
      </c>
      <c r="I86" s="151">
        <v>0</v>
      </c>
      <c r="J86" s="151">
        <v>0</v>
      </c>
      <c r="K86" s="151">
        <v>0</v>
      </c>
      <c r="L86" s="151">
        <v>0</v>
      </c>
      <c r="M86" s="149">
        <f t="shared" si="14"/>
        <v>3105303</v>
      </c>
      <c r="N86" s="160"/>
      <c r="O86">
        <v>999</v>
      </c>
    </row>
    <row r="87" spans="1:15" customFormat="1" ht="25.5" customHeight="1" x14ac:dyDescent="0.25">
      <c r="A87" s="161">
        <v>262</v>
      </c>
      <c r="B87" s="157" t="s">
        <v>426</v>
      </c>
      <c r="C87" s="151">
        <v>0</v>
      </c>
      <c r="D87" s="151">
        <v>0</v>
      </c>
      <c r="E87" s="151">
        <v>0</v>
      </c>
      <c r="F87" s="151">
        <v>0</v>
      </c>
      <c r="G87" s="151">
        <v>0</v>
      </c>
      <c r="H87" s="151">
        <v>0</v>
      </c>
      <c r="I87" s="151">
        <v>0</v>
      </c>
      <c r="J87" s="151">
        <v>0</v>
      </c>
      <c r="K87" s="151">
        <v>0</v>
      </c>
      <c r="L87" s="151">
        <v>0</v>
      </c>
      <c r="M87" s="149">
        <f t="shared" si="14"/>
        <v>0</v>
      </c>
      <c r="N87" s="160"/>
    </row>
    <row r="88" spans="1:15" customFormat="1" ht="30" x14ac:dyDescent="0.25">
      <c r="A88" s="154">
        <v>2700</v>
      </c>
      <c r="B88" s="155" t="s">
        <v>427</v>
      </c>
      <c r="C88" s="148">
        <f t="shared" ref="C88:N88" si="17">SUM(C89:C93)</f>
        <v>0</v>
      </c>
      <c r="D88" s="148">
        <f>SUM(D89:D93)</f>
        <v>24600</v>
      </c>
      <c r="E88" s="148">
        <f t="shared" si="17"/>
        <v>0</v>
      </c>
      <c r="F88" s="148">
        <f t="shared" si="17"/>
        <v>29800</v>
      </c>
      <c r="G88" s="148">
        <f t="shared" si="17"/>
        <v>0</v>
      </c>
      <c r="H88" s="148">
        <f t="shared" si="17"/>
        <v>0</v>
      </c>
      <c r="I88" s="148">
        <f t="shared" si="17"/>
        <v>0</v>
      </c>
      <c r="J88" s="148">
        <f t="shared" si="17"/>
        <v>0</v>
      </c>
      <c r="K88" s="148">
        <f t="shared" si="17"/>
        <v>0</v>
      </c>
      <c r="L88" s="148">
        <f t="shared" si="17"/>
        <v>0</v>
      </c>
      <c r="M88" s="148">
        <f t="shared" si="14"/>
        <v>54400</v>
      </c>
      <c r="N88" s="164">
        <f t="shared" si="17"/>
        <v>0</v>
      </c>
    </row>
    <row r="89" spans="1:15" customFormat="1" ht="25.5" customHeight="1" x14ac:dyDescent="0.25">
      <c r="A89" s="161">
        <v>271</v>
      </c>
      <c r="B89" s="157" t="s">
        <v>428</v>
      </c>
      <c r="C89" s="151">
        <v>0</v>
      </c>
      <c r="D89" s="151">
        <v>6500</v>
      </c>
      <c r="E89" s="151">
        <v>0</v>
      </c>
      <c r="F89" s="151">
        <v>28000</v>
      </c>
      <c r="G89" s="151">
        <v>0</v>
      </c>
      <c r="H89" s="151">
        <v>0</v>
      </c>
      <c r="I89" s="151">
        <v>0</v>
      </c>
      <c r="J89" s="151">
        <v>0</v>
      </c>
      <c r="K89" s="151">
        <v>0</v>
      </c>
      <c r="L89" s="151">
        <v>0</v>
      </c>
      <c r="M89" s="149">
        <f t="shared" si="14"/>
        <v>34500</v>
      </c>
      <c r="N89" s="160"/>
    </row>
    <row r="90" spans="1:15" customFormat="1" ht="25.5" customHeight="1" x14ac:dyDescent="0.25">
      <c r="A90" s="161">
        <v>272</v>
      </c>
      <c r="B90" s="157" t="s">
        <v>429</v>
      </c>
      <c r="C90" s="151">
        <v>0</v>
      </c>
      <c r="D90" s="151">
        <v>6000</v>
      </c>
      <c r="E90" s="151">
        <v>0</v>
      </c>
      <c r="F90" s="151">
        <v>1800</v>
      </c>
      <c r="G90" s="151">
        <v>0</v>
      </c>
      <c r="H90" s="151">
        <v>0</v>
      </c>
      <c r="I90" s="151">
        <v>0</v>
      </c>
      <c r="J90" s="151">
        <v>0</v>
      </c>
      <c r="K90" s="151">
        <v>0</v>
      </c>
      <c r="L90" s="151">
        <v>0</v>
      </c>
      <c r="M90" s="149">
        <f t="shared" si="14"/>
        <v>7800</v>
      </c>
      <c r="N90" s="160"/>
    </row>
    <row r="91" spans="1:15" customFormat="1" ht="25.5" customHeight="1" x14ac:dyDescent="0.25">
      <c r="A91" s="161">
        <v>273</v>
      </c>
      <c r="B91" s="157" t="s">
        <v>430</v>
      </c>
      <c r="C91" s="151">
        <v>0</v>
      </c>
      <c r="D91" s="151">
        <v>12100</v>
      </c>
      <c r="E91" s="151">
        <v>0</v>
      </c>
      <c r="F91" s="151">
        <v>0</v>
      </c>
      <c r="G91" s="151">
        <v>0</v>
      </c>
      <c r="H91" s="151">
        <v>0</v>
      </c>
      <c r="I91" s="151">
        <v>0</v>
      </c>
      <c r="J91" s="151">
        <v>0</v>
      </c>
      <c r="K91" s="151">
        <v>0</v>
      </c>
      <c r="L91" s="151">
        <v>0</v>
      </c>
      <c r="M91" s="149">
        <f t="shared" si="14"/>
        <v>12100</v>
      </c>
      <c r="N91" s="160"/>
    </row>
    <row r="92" spans="1:15" customFormat="1" ht="25.5" customHeight="1" x14ac:dyDescent="0.25">
      <c r="A92" s="161">
        <v>274</v>
      </c>
      <c r="B92" s="157" t="s">
        <v>431</v>
      </c>
      <c r="C92" s="151">
        <v>0</v>
      </c>
      <c r="D92" s="151">
        <v>0</v>
      </c>
      <c r="E92" s="151">
        <v>0</v>
      </c>
      <c r="F92" s="151">
        <v>0</v>
      </c>
      <c r="G92" s="151">
        <v>0</v>
      </c>
      <c r="H92" s="151">
        <v>0</v>
      </c>
      <c r="I92" s="151">
        <v>0</v>
      </c>
      <c r="J92" s="151">
        <v>0</v>
      </c>
      <c r="K92" s="151">
        <v>0</v>
      </c>
      <c r="L92" s="151">
        <v>0</v>
      </c>
      <c r="M92" s="149">
        <f t="shared" si="14"/>
        <v>0</v>
      </c>
      <c r="N92" s="160"/>
    </row>
    <row r="93" spans="1:15" customFormat="1" ht="25.5" customHeight="1" x14ac:dyDescent="0.25">
      <c r="A93" s="161">
        <v>275</v>
      </c>
      <c r="B93" s="157" t="s">
        <v>432</v>
      </c>
      <c r="C93" s="151">
        <v>0</v>
      </c>
      <c r="D93" s="151">
        <v>0</v>
      </c>
      <c r="E93" s="151">
        <v>0</v>
      </c>
      <c r="F93" s="151">
        <v>0</v>
      </c>
      <c r="G93" s="151">
        <v>0</v>
      </c>
      <c r="H93" s="151">
        <v>0</v>
      </c>
      <c r="I93" s="151">
        <v>0</v>
      </c>
      <c r="J93" s="151">
        <v>0</v>
      </c>
      <c r="K93" s="151">
        <v>0</v>
      </c>
      <c r="L93" s="151">
        <v>0</v>
      </c>
      <c r="M93" s="149">
        <f t="shared" si="14"/>
        <v>0</v>
      </c>
      <c r="N93" s="160"/>
    </row>
    <row r="94" spans="1:15" customFormat="1" ht="25.5" customHeight="1" x14ac:dyDescent="0.25">
      <c r="A94" s="154">
        <v>2800</v>
      </c>
      <c r="B94" s="155" t="s">
        <v>433</v>
      </c>
      <c r="C94" s="148">
        <f t="shared" ref="C94:N94" si="18">SUM(C95:C97)</f>
        <v>0</v>
      </c>
      <c r="D94" s="148">
        <f>SUM(D95:D97)</f>
        <v>0</v>
      </c>
      <c r="E94" s="148">
        <f t="shared" si="18"/>
        <v>0</v>
      </c>
      <c r="F94" s="148">
        <f t="shared" si="18"/>
        <v>25000</v>
      </c>
      <c r="G94" s="148">
        <f t="shared" si="18"/>
        <v>0</v>
      </c>
      <c r="H94" s="148">
        <f t="shared" si="18"/>
        <v>0</v>
      </c>
      <c r="I94" s="148">
        <f t="shared" si="18"/>
        <v>0</v>
      </c>
      <c r="J94" s="148">
        <f t="shared" si="18"/>
        <v>0</v>
      </c>
      <c r="K94" s="148">
        <f t="shared" si="18"/>
        <v>0</v>
      </c>
      <c r="L94" s="148">
        <f t="shared" si="18"/>
        <v>0</v>
      </c>
      <c r="M94" s="148">
        <f t="shared" si="14"/>
        <v>25000</v>
      </c>
      <c r="N94" s="164">
        <f t="shared" si="18"/>
        <v>0</v>
      </c>
    </row>
    <row r="95" spans="1:15" customFormat="1" ht="25.5" customHeight="1" x14ac:dyDescent="0.25">
      <c r="A95" s="161">
        <v>281</v>
      </c>
      <c r="B95" s="157" t="s">
        <v>434</v>
      </c>
      <c r="C95" s="151">
        <v>0</v>
      </c>
      <c r="D95" s="151">
        <v>0</v>
      </c>
      <c r="E95" s="151">
        <v>0</v>
      </c>
      <c r="F95" s="151">
        <v>0</v>
      </c>
      <c r="G95" s="151">
        <v>0</v>
      </c>
      <c r="H95" s="151">
        <v>0</v>
      </c>
      <c r="I95" s="151">
        <v>0</v>
      </c>
      <c r="J95" s="151">
        <v>0</v>
      </c>
      <c r="K95" s="151">
        <v>0</v>
      </c>
      <c r="L95" s="151">
        <v>0</v>
      </c>
      <c r="M95" s="149">
        <f t="shared" si="14"/>
        <v>0</v>
      </c>
      <c r="N95" s="160"/>
    </row>
    <row r="96" spans="1:15" customFormat="1" ht="25.5" customHeight="1" x14ac:dyDescent="0.25">
      <c r="A96" s="161">
        <v>282</v>
      </c>
      <c r="B96" s="157" t="s">
        <v>435</v>
      </c>
      <c r="C96" s="151">
        <v>0</v>
      </c>
      <c r="D96" s="151">
        <v>0</v>
      </c>
      <c r="E96" s="151">
        <v>0</v>
      </c>
      <c r="F96" s="151">
        <v>25000</v>
      </c>
      <c r="G96" s="151">
        <v>0</v>
      </c>
      <c r="H96" s="151">
        <v>0</v>
      </c>
      <c r="I96" s="151">
        <v>0</v>
      </c>
      <c r="J96" s="151">
        <v>0</v>
      </c>
      <c r="K96" s="151">
        <v>0</v>
      </c>
      <c r="L96" s="151">
        <v>0</v>
      </c>
      <c r="M96" s="149">
        <f t="shared" si="14"/>
        <v>25000</v>
      </c>
      <c r="N96" s="160"/>
    </row>
    <row r="97" spans="1:14" customFormat="1" ht="25.5" customHeight="1" x14ac:dyDescent="0.25">
      <c r="A97" s="161">
        <v>283</v>
      </c>
      <c r="B97" s="157" t="s">
        <v>436</v>
      </c>
      <c r="C97" s="151">
        <v>0</v>
      </c>
      <c r="D97" s="151">
        <v>0</v>
      </c>
      <c r="E97" s="151">
        <v>0</v>
      </c>
      <c r="F97" s="151">
        <v>0</v>
      </c>
      <c r="G97" s="151">
        <v>0</v>
      </c>
      <c r="H97" s="151">
        <v>0</v>
      </c>
      <c r="I97" s="151">
        <v>0</v>
      </c>
      <c r="J97" s="151">
        <v>0</v>
      </c>
      <c r="K97" s="151">
        <v>0</v>
      </c>
      <c r="L97" s="151">
        <v>0</v>
      </c>
      <c r="M97" s="149">
        <f t="shared" si="14"/>
        <v>0</v>
      </c>
      <c r="N97" s="160"/>
    </row>
    <row r="98" spans="1:14" customFormat="1" ht="25.5" customHeight="1" x14ac:dyDescent="0.25">
      <c r="A98" s="154">
        <v>2900</v>
      </c>
      <c r="B98" s="155" t="s">
        <v>437</v>
      </c>
      <c r="C98" s="148">
        <f t="shared" ref="C98:N98" si="19">SUM(C99:C107)</f>
        <v>0</v>
      </c>
      <c r="D98" s="148">
        <f>SUM(D99:D107)</f>
        <v>360700</v>
      </c>
      <c r="E98" s="148">
        <f t="shared" si="19"/>
        <v>0</v>
      </c>
      <c r="F98" s="148">
        <f t="shared" si="19"/>
        <v>0</v>
      </c>
      <c r="G98" s="148">
        <f t="shared" si="19"/>
        <v>148000</v>
      </c>
      <c r="H98" s="148">
        <f t="shared" si="19"/>
        <v>0</v>
      </c>
      <c r="I98" s="148">
        <f t="shared" si="19"/>
        <v>0</v>
      </c>
      <c r="J98" s="148">
        <f t="shared" si="19"/>
        <v>0</v>
      </c>
      <c r="K98" s="148">
        <f t="shared" si="19"/>
        <v>0</v>
      </c>
      <c r="L98" s="148">
        <f t="shared" si="19"/>
        <v>0</v>
      </c>
      <c r="M98" s="148">
        <f t="shared" si="14"/>
        <v>508700</v>
      </c>
      <c r="N98" s="164">
        <f t="shared" si="19"/>
        <v>0</v>
      </c>
    </row>
    <row r="99" spans="1:14" customFormat="1" ht="25.5" customHeight="1" x14ac:dyDescent="0.25">
      <c r="A99" s="161">
        <v>291</v>
      </c>
      <c r="B99" s="157" t="s">
        <v>438</v>
      </c>
      <c r="C99" s="151">
        <v>0</v>
      </c>
      <c r="D99" s="151">
        <v>21000</v>
      </c>
      <c r="E99" s="151">
        <v>0</v>
      </c>
      <c r="F99" s="151">
        <v>0</v>
      </c>
      <c r="G99" s="151">
        <v>0</v>
      </c>
      <c r="H99" s="151">
        <v>0</v>
      </c>
      <c r="I99" s="151">
        <v>0</v>
      </c>
      <c r="J99" s="151">
        <v>0</v>
      </c>
      <c r="K99" s="151">
        <v>0</v>
      </c>
      <c r="L99" s="151">
        <v>0</v>
      </c>
      <c r="M99" s="149">
        <f t="shared" si="14"/>
        <v>21000</v>
      </c>
      <c r="N99" s="160"/>
    </row>
    <row r="100" spans="1:14" customFormat="1" ht="25.5" customHeight="1" x14ac:dyDescent="0.25">
      <c r="A100" s="161">
        <v>292</v>
      </c>
      <c r="B100" s="157" t="s">
        <v>439</v>
      </c>
      <c r="C100" s="151">
        <v>0</v>
      </c>
      <c r="D100" s="151">
        <v>15100</v>
      </c>
      <c r="E100" s="151">
        <v>0</v>
      </c>
      <c r="F100" s="151">
        <v>0</v>
      </c>
      <c r="G100" s="151">
        <v>0</v>
      </c>
      <c r="H100" s="151">
        <v>0</v>
      </c>
      <c r="I100" s="151">
        <v>0</v>
      </c>
      <c r="J100" s="151">
        <v>0</v>
      </c>
      <c r="K100" s="151">
        <v>0</v>
      </c>
      <c r="L100" s="151">
        <v>0</v>
      </c>
      <c r="M100" s="149">
        <f t="shared" si="14"/>
        <v>15100</v>
      </c>
      <c r="N100" s="160"/>
    </row>
    <row r="101" spans="1:14" customFormat="1" ht="38.25" customHeight="1" x14ac:dyDescent="0.25">
      <c r="A101" s="161">
        <v>293</v>
      </c>
      <c r="B101" s="157" t="s">
        <v>440</v>
      </c>
      <c r="C101" s="151">
        <v>0</v>
      </c>
      <c r="D101" s="151">
        <v>2600</v>
      </c>
      <c r="E101" s="151">
        <v>0</v>
      </c>
      <c r="F101" s="151">
        <v>0</v>
      </c>
      <c r="G101" s="151">
        <v>0</v>
      </c>
      <c r="H101" s="151">
        <v>0</v>
      </c>
      <c r="I101" s="151">
        <v>0</v>
      </c>
      <c r="J101" s="151">
        <v>0</v>
      </c>
      <c r="K101" s="151">
        <v>0</v>
      </c>
      <c r="L101" s="151">
        <v>0</v>
      </c>
      <c r="M101" s="149">
        <f t="shared" si="14"/>
        <v>2600</v>
      </c>
      <c r="N101" s="160"/>
    </row>
    <row r="102" spans="1:14" customFormat="1" ht="25.5" x14ac:dyDescent="0.25">
      <c r="A102" s="161">
        <v>294</v>
      </c>
      <c r="B102" s="157" t="s">
        <v>441</v>
      </c>
      <c r="C102" s="151">
        <v>0</v>
      </c>
      <c r="D102" s="151">
        <v>5000</v>
      </c>
      <c r="E102" s="151">
        <v>0</v>
      </c>
      <c r="F102" s="151">
        <v>0</v>
      </c>
      <c r="G102" s="151">
        <v>0</v>
      </c>
      <c r="H102" s="151">
        <v>0</v>
      </c>
      <c r="I102" s="151">
        <v>0</v>
      </c>
      <c r="J102" s="151">
        <v>0</v>
      </c>
      <c r="K102" s="151">
        <v>0</v>
      </c>
      <c r="L102" s="151">
        <v>0</v>
      </c>
      <c r="M102" s="149">
        <f t="shared" si="14"/>
        <v>5000</v>
      </c>
      <c r="N102" s="160"/>
    </row>
    <row r="103" spans="1:14" customFormat="1" ht="42" customHeight="1" x14ac:dyDescent="0.25">
      <c r="A103" s="161">
        <v>295</v>
      </c>
      <c r="B103" s="157" t="s">
        <v>442</v>
      </c>
      <c r="C103" s="151">
        <v>0</v>
      </c>
      <c r="D103" s="151">
        <v>0</v>
      </c>
      <c r="E103" s="151">
        <v>0</v>
      </c>
      <c r="F103" s="151">
        <v>0</v>
      </c>
      <c r="G103" s="151">
        <v>0</v>
      </c>
      <c r="H103" s="151">
        <v>0</v>
      </c>
      <c r="I103" s="151">
        <v>0</v>
      </c>
      <c r="J103" s="151">
        <v>0</v>
      </c>
      <c r="K103" s="151">
        <v>0</v>
      </c>
      <c r="L103" s="151">
        <v>0</v>
      </c>
      <c r="M103" s="149">
        <f t="shared" si="14"/>
        <v>0</v>
      </c>
      <c r="N103" s="160"/>
    </row>
    <row r="104" spans="1:14" customFormat="1" ht="26.25" customHeight="1" x14ac:dyDescent="0.25">
      <c r="A104" s="161">
        <v>296</v>
      </c>
      <c r="B104" s="157" t="s">
        <v>443</v>
      </c>
      <c r="C104" s="151">
        <v>0</v>
      </c>
      <c r="D104" s="151">
        <v>260000</v>
      </c>
      <c r="E104" s="151">
        <v>0</v>
      </c>
      <c r="F104" s="151">
        <v>0</v>
      </c>
      <c r="G104" s="151">
        <v>148000</v>
      </c>
      <c r="H104" s="151">
        <v>0</v>
      </c>
      <c r="I104" s="151">
        <v>0</v>
      </c>
      <c r="J104" s="151">
        <v>0</v>
      </c>
      <c r="K104" s="151">
        <v>0</v>
      </c>
      <c r="L104" s="151">
        <v>0</v>
      </c>
      <c r="M104" s="149">
        <f t="shared" si="14"/>
        <v>408000</v>
      </c>
      <c r="N104" s="160"/>
    </row>
    <row r="105" spans="1:14" customFormat="1" ht="25.5" x14ac:dyDescent="0.25">
      <c r="A105" s="161">
        <v>297</v>
      </c>
      <c r="B105" s="157" t="s">
        <v>444</v>
      </c>
      <c r="C105" s="151">
        <v>0</v>
      </c>
      <c r="D105" s="151">
        <v>0</v>
      </c>
      <c r="E105" s="151">
        <v>0</v>
      </c>
      <c r="F105" s="151">
        <v>0</v>
      </c>
      <c r="G105" s="151">
        <v>0</v>
      </c>
      <c r="H105" s="151">
        <v>0</v>
      </c>
      <c r="I105" s="151">
        <v>0</v>
      </c>
      <c r="J105" s="151">
        <v>0</v>
      </c>
      <c r="K105" s="151">
        <v>0</v>
      </c>
      <c r="L105" s="151">
        <v>0</v>
      </c>
      <c r="M105" s="149">
        <f t="shared" si="14"/>
        <v>0</v>
      </c>
      <c r="N105" s="160"/>
    </row>
    <row r="106" spans="1:14" customFormat="1" ht="30" customHeight="1" x14ac:dyDescent="0.25">
      <c r="A106" s="161">
        <v>298</v>
      </c>
      <c r="B106" s="157" t="s">
        <v>445</v>
      </c>
      <c r="C106" s="151">
        <v>0</v>
      </c>
      <c r="D106" s="151">
        <v>57000</v>
      </c>
      <c r="E106" s="151">
        <v>0</v>
      </c>
      <c r="F106" s="151">
        <v>0</v>
      </c>
      <c r="G106" s="151">
        <v>0</v>
      </c>
      <c r="H106" s="151">
        <v>0</v>
      </c>
      <c r="I106" s="151">
        <v>0</v>
      </c>
      <c r="J106" s="151">
        <v>0</v>
      </c>
      <c r="K106" s="151">
        <v>0</v>
      </c>
      <c r="L106" s="151">
        <v>0</v>
      </c>
      <c r="M106" s="149">
        <f t="shared" si="14"/>
        <v>57000</v>
      </c>
      <c r="N106" s="160"/>
    </row>
    <row r="107" spans="1:14" customFormat="1" ht="25.5" customHeight="1" x14ac:dyDescent="0.25">
      <c r="A107" s="161">
        <v>299</v>
      </c>
      <c r="B107" s="157" t="s">
        <v>446</v>
      </c>
      <c r="C107" s="151">
        <v>0</v>
      </c>
      <c r="D107" s="151">
        <v>0</v>
      </c>
      <c r="E107" s="151">
        <v>0</v>
      </c>
      <c r="F107" s="151">
        <v>0</v>
      </c>
      <c r="G107" s="151">
        <v>0</v>
      </c>
      <c r="H107" s="151">
        <v>0</v>
      </c>
      <c r="I107" s="151">
        <v>0</v>
      </c>
      <c r="J107" s="151">
        <v>0</v>
      </c>
      <c r="K107" s="151">
        <v>0</v>
      </c>
      <c r="L107" s="151">
        <v>0</v>
      </c>
      <c r="M107" s="149">
        <f t="shared" si="14"/>
        <v>0</v>
      </c>
      <c r="N107" s="160"/>
    </row>
    <row r="108" spans="1:14" s="89" customFormat="1" ht="25.5" customHeight="1" x14ac:dyDescent="0.25">
      <c r="A108" s="429">
        <v>3000</v>
      </c>
      <c r="B108" s="430" t="s">
        <v>64</v>
      </c>
      <c r="C108" s="428">
        <f t="shared" ref="C108:N108" si="20">C109+C119+C129+C139+C149+C159+C167+C177+C183</f>
        <v>0</v>
      </c>
      <c r="D108" s="428">
        <f>D109+D119+D129+D139+D149+D159+D167+D177+D183</f>
        <v>2001057</v>
      </c>
      <c r="E108" s="428">
        <f t="shared" si="20"/>
        <v>10000</v>
      </c>
      <c r="F108" s="428">
        <f t="shared" si="20"/>
        <v>1746846</v>
      </c>
      <c r="G108" s="428">
        <f t="shared" si="20"/>
        <v>16592000</v>
      </c>
      <c r="H108" s="428">
        <f t="shared" si="20"/>
        <v>0</v>
      </c>
      <c r="I108" s="428">
        <f t="shared" si="20"/>
        <v>0</v>
      </c>
      <c r="J108" s="428">
        <f t="shared" si="20"/>
        <v>0</v>
      </c>
      <c r="K108" s="428">
        <f t="shared" si="20"/>
        <v>0</v>
      </c>
      <c r="L108" s="428">
        <f t="shared" si="20"/>
        <v>0</v>
      </c>
      <c r="M108" s="428">
        <f t="shared" si="14"/>
        <v>20349903</v>
      </c>
      <c r="N108" s="167">
        <f t="shared" si="20"/>
        <v>0</v>
      </c>
    </row>
    <row r="109" spans="1:14" customFormat="1" ht="25.5" customHeight="1" x14ac:dyDescent="0.25">
      <c r="A109" s="154">
        <v>3100</v>
      </c>
      <c r="B109" s="155" t="s">
        <v>447</v>
      </c>
      <c r="C109" s="148">
        <f>SUM(C110:C118)</f>
        <v>0</v>
      </c>
      <c r="D109" s="148">
        <f>SUM(D110:D118)</f>
        <v>602957</v>
      </c>
      <c r="E109" s="148">
        <f t="shared" ref="E109:N109" si="21">SUM(E110:E118)</f>
        <v>0</v>
      </c>
      <c r="F109" s="148">
        <f t="shared" si="21"/>
        <v>1742346</v>
      </c>
      <c r="G109" s="148">
        <f t="shared" si="21"/>
        <v>5100000</v>
      </c>
      <c r="H109" s="148">
        <f t="shared" si="21"/>
        <v>0</v>
      </c>
      <c r="I109" s="148">
        <f t="shared" si="21"/>
        <v>0</v>
      </c>
      <c r="J109" s="148">
        <f t="shared" si="21"/>
        <v>0</v>
      </c>
      <c r="K109" s="148">
        <f t="shared" si="21"/>
        <v>0</v>
      </c>
      <c r="L109" s="148">
        <f t="shared" si="21"/>
        <v>0</v>
      </c>
      <c r="M109" s="148">
        <f t="shared" si="14"/>
        <v>7445303</v>
      </c>
      <c r="N109" s="164">
        <f t="shared" si="21"/>
        <v>0</v>
      </c>
    </row>
    <row r="110" spans="1:14" customFormat="1" ht="25.5" customHeight="1" x14ac:dyDescent="0.25">
      <c r="A110" s="161">
        <v>311</v>
      </c>
      <c r="B110" s="157" t="s">
        <v>448</v>
      </c>
      <c r="C110" s="151">
        <v>0</v>
      </c>
      <c r="D110" s="151">
        <v>542957</v>
      </c>
      <c r="E110" s="151">
        <v>0</v>
      </c>
      <c r="F110" s="151">
        <f>2057043-314697</f>
        <v>1742346</v>
      </c>
      <c r="G110" s="151">
        <f>3900000+1200000</f>
        <v>5100000</v>
      </c>
      <c r="H110" s="151">
        <v>0</v>
      </c>
      <c r="I110" s="151">
        <v>0</v>
      </c>
      <c r="J110" s="151">
        <v>0</v>
      </c>
      <c r="K110" s="151">
        <v>0</v>
      </c>
      <c r="L110" s="151">
        <v>0</v>
      </c>
      <c r="M110" s="149">
        <f t="shared" si="14"/>
        <v>7385303</v>
      </c>
      <c r="N110" s="160"/>
    </row>
    <row r="111" spans="1:14" customFormat="1" ht="25.5" customHeight="1" x14ac:dyDescent="0.25">
      <c r="A111" s="161">
        <v>312</v>
      </c>
      <c r="B111" s="157" t="s">
        <v>449</v>
      </c>
      <c r="C111" s="151">
        <v>0</v>
      </c>
      <c r="D111" s="151">
        <v>0</v>
      </c>
      <c r="E111" s="151">
        <v>0</v>
      </c>
      <c r="F111" s="151">
        <v>0</v>
      </c>
      <c r="G111" s="151">
        <v>0</v>
      </c>
      <c r="H111" s="151">
        <v>0</v>
      </c>
      <c r="I111" s="151">
        <v>0</v>
      </c>
      <c r="J111" s="151">
        <v>0</v>
      </c>
      <c r="K111" s="151">
        <v>0</v>
      </c>
      <c r="L111" s="151">
        <v>0</v>
      </c>
      <c r="M111" s="149">
        <f t="shared" si="14"/>
        <v>0</v>
      </c>
      <c r="N111" s="160"/>
    </row>
    <row r="112" spans="1:14" customFormat="1" ht="25.5" customHeight="1" x14ac:dyDescent="0.25">
      <c r="A112" s="161">
        <v>313</v>
      </c>
      <c r="B112" s="157" t="s">
        <v>450</v>
      </c>
      <c r="C112" s="151">
        <v>0</v>
      </c>
      <c r="D112" s="151">
        <v>0</v>
      </c>
      <c r="E112" s="151">
        <v>0</v>
      </c>
      <c r="F112" s="151">
        <v>0</v>
      </c>
      <c r="G112" s="151">
        <v>0</v>
      </c>
      <c r="H112" s="151">
        <v>0</v>
      </c>
      <c r="I112" s="151">
        <v>0</v>
      </c>
      <c r="J112" s="151">
        <v>0</v>
      </c>
      <c r="K112" s="151">
        <v>0</v>
      </c>
      <c r="L112" s="151">
        <v>0</v>
      </c>
      <c r="M112" s="149">
        <f t="shared" si="14"/>
        <v>0</v>
      </c>
      <c r="N112" s="160"/>
    </row>
    <row r="113" spans="1:14" customFormat="1" ht="25.5" customHeight="1" x14ac:dyDescent="0.25">
      <c r="A113" s="161">
        <v>314</v>
      </c>
      <c r="B113" s="157" t="s">
        <v>451</v>
      </c>
      <c r="C113" s="151">
        <v>0</v>
      </c>
      <c r="D113" s="151">
        <v>60000</v>
      </c>
      <c r="E113" s="151">
        <v>0</v>
      </c>
      <c r="F113" s="151">
        <v>0</v>
      </c>
      <c r="G113" s="151">
        <v>0</v>
      </c>
      <c r="H113" s="151">
        <v>0</v>
      </c>
      <c r="I113" s="151">
        <v>0</v>
      </c>
      <c r="J113" s="151">
        <v>0</v>
      </c>
      <c r="K113" s="151">
        <v>0</v>
      </c>
      <c r="L113" s="151">
        <v>0</v>
      </c>
      <c r="M113" s="149">
        <f t="shared" si="14"/>
        <v>60000</v>
      </c>
      <c r="N113" s="160"/>
    </row>
    <row r="114" spans="1:14" customFormat="1" ht="25.5" customHeight="1" x14ac:dyDescent="0.25">
      <c r="A114" s="161">
        <v>315</v>
      </c>
      <c r="B114" s="157" t="s">
        <v>452</v>
      </c>
      <c r="C114" s="151">
        <v>0</v>
      </c>
      <c r="D114" s="151">
        <v>0</v>
      </c>
      <c r="E114" s="151">
        <v>0</v>
      </c>
      <c r="F114" s="151">
        <v>0</v>
      </c>
      <c r="G114" s="151">
        <v>0</v>
      </c>
      <c r="H114" s="151">
        <v>0</v>
      </c>
      <c r="I114" s="151">
        <v>0</v>
      </c>
      <c r="J114" s="151">
        <v>0</v>
      </c>
      <c r="K114" s="151">
        <v>0</v>
      </c>
      <c r="L114" s="151">
        <v>0</v>
      </c>
      <c r="M114" s="149">
        <f t="shared" si="14"/>
        <v>0</v>
      </c>
      <c r="N114" s="160"/>
    </row>
    <row r="115" spans="1:14" customFormat="1" ht="25.5" customHeight="1" x14ac:dyDescent="0.25">
      <c r="A115" s="161">
        <v>316</v>
      </c>
      <c r="B115" s="157" t="s">
        <v>453</v>
      </c>
      <c r="C115" s="151">
        <v>0</v>
      </c>
      <c r="D115" s="151">
        <v>0</v>
      </c>
      <c r="E115" s="151">
        <v>0</v>
      </c>
      <c r="F115" s="151">
        <v>0</v>
      </c>
      <c r="G115" s="151">
        <v>0</v>
      </c>
      <c r="H115" s="151">
        <v>0</v>
      </c>
      <c r="I115" s="151">
        <v>0</v>
      </c>
      <c r="J115" s="151">
        <v>0</v>
      </c>
      <c r="K115" s="151">
        <v>0</v>
      </c>
      <c r="L115" s="151">
        <v>0</v>
      </c>
      <c r="M115" s="149">
        <f t="shared" si="14"/>
        <v>0</v>
      </c>
      <c r="N115" s="160"/>
    </row>
    <row r="116" spans="1:14" customFormat="1" ht="35.25" customHeight="1" x14ac:dyDescent="0.25">
      <c r="A116" s="161">
        <v>317</v>
      </c>
      <c r="B116" s="157" t="s">
        <v>454</v>
      </c>
      <c r="C116" s="151">
        <v>0</v>
      </c>
      <c r="D116" s="151">
        <v>0</v>
      </c>
      <c r="E116" s="151">
        <v>0</v>
      </c>
      <c r="F116" s="151">
        <v>0</v>
      </c>
      <c r="G116" s="151">
        <v>0</v>
      </c>
      <c r="H116" s="151">
        <v>0</v>
      </c>
      <c r="I116" s="151">
        <v>0</v>
      </c>
      <c r="J116" s="151">
        <v>0</v>
      </c>
      <c r="K116" s="151">
        <v>0</v>
      </c>
      <c r="L116" s="151">
        <v>0</v>
      </c>
      <c r="M116" s="149">
        <f t="shared" si="14"/>
        <v>0</v>
      </c>
      <c r="N116" s="160"/>
    </row>
    <row r="117" spans="1:14" customFormat="1" ht="25.5" customHeight="1" x14ac:dyDescent="0.25">
      <c r="A117" s="161">
        <v>318</v>
      </c>
      <c r="B117" s="157" t="s">
        <v>455</v>
      </c>
      <c r="C117" s="151">
        <v>0</v>
      </c>
      <c r="D117" s="151">
        <v>0</v>
      </c>
      <c r="E117" s="151">
        <v>0</v>
      </c>
      <c r="F117" s="151">
        <v>0</v>
      </c>
      <c r="G117" s="151">
        <v>0</v>
      </c>
      <c r="H117" s="151">
        <v>0</v>
      </c>
      <c r="I117" s="151">
        <v>0</v>
      </c>
      <c r="J117" s="151">
        <v>0</v>
      </c>
      <c r="K117" s="151">
        <v>0</v>
      </c>
      <c r="L117" s="151">
        <v>0</v>
      </c>
      <c r="M117" s="149">
        <f t="shared" si="14"/>
        <v>0</v>
      </c>
      <c r="N117" s="160"/>
    </row>
    <row r="118" spans="1:14" customFormat="1" ht="25.5" customHeight="1" x14ac:dyDescent="0.25">
      <c r="A118" s="161">
        <v>319</v>
      </c>
      <c r="B118" s="157" t="s">
        <v>456</v>
      </c>
      <c r="C118" s="151">
        <v>0</v>
      </c>
      <c r="D118" s="151">
        <v>0</v>
      </c>
      <c r="E118" s="151">
        <v>0</v>
      </c>
      <c r="F118" s="151">
        <v>0</v>
      </c>
      <c r="G118" s="151">
        <v>0</v>
      </c>
      <c r="H118" s="151">
        <v>0</v>
      </c>
      <c r="I118" s="151">
        <v>0</v>
      </c>
      <c r="J118" s="151">
        <v>0</v>
      </c>
      <c r="K118" s="151">
        <v>0</v>
      </c>
      <c r="L118" s="151">
        <v>0</v>
      </c>
      <c r="M118" s="149">
        <f t="shared" si="14"/>
        <v>0</v>
      </c>
      <c r="N118" s="160"/>
    </row>
    <row r="119" spans="1:14" customFormat="1" ht="25.5" customHeight="1" x14ac:dyDescent="0.25">
      <c r="A119" s="154">
        <v>3200</v>
      </c>
      <c r="B119" s="155" t="s">
        <v>457</v>
      </c>
      <c r="C119" s="148">
        <f t="shared" ref="C119:N119" si="22">SUM(C120:C128)</f>
        <v>0</v>
      </c>
      <c r="D119" s="148">
        <f>SUM(D120:D128)</f>
        <v>20000</v>
      </c>
      <c r="E119" s="148">
        <f t="shared" si="22"/>
        <v>0</v>
      </c>
      <c r="F119" s="148">
        <f t="shared" si="22"/>
        <v>0</v>
      </c>
      <c r="G119" s="148">
        <f t="shared" si="22"/>
        <v>7000000</v>
      </c>
      <c r="H119" s="148">
        <f t="shared" si="22"/>
        <v>0</v>
      </c>
      <c r="I119" s="148">
        <f t="shared" si="22"/>
        <v>0</v>
      </c>
      <c r="J119" s="148">
        <f t="shared" si="22"/>
        <v>0</v>
      </c>
      <c r="K119" s="148">
        <f t="shared" si="22"/>
        <v>0</v>
      </c>
      <c r="L119" s="148">
        <f t="shared" si="22"/>
        <v>0</v>
      </c>
      <c r="M119" s="148">
        <f t="shared" si="14"/>
        <v>7020000</v>
      </c>
      <c r="N119" s="164">
        <f t="shared" si="22"/>
        <v>0</v>
      </c>
    </row>
    <row r="120" spans="1:14" ht="25.5" customHeight="1" x14ac:dyDescent="0.25">
      <c r="A120" s="161">
        <v>321</v>
      </c>
      <c r="B120" s="157" t="s">
        <v>458</v>
      </c>
      <c r="C120" s="151">
        <v>0</v>
      </c>
      <c r="D120" s="151">
        <v>0</v>
      </c>
      <c r="E120" s="151">
        <v>0</v>
      </c>
      <c r="F120" s="151">
        <v>0</v>
      </c>
      <c r="G120" s="151">
        <v>0</v>
      </c>
      <c r="H120" s="151">
        <v>0</v>
      </c>
      <c r="I120" s="151">
        <v>0</v>
      </c>
      <c r="J120" s="151">
        <v>0</v>
      </c>
      <c r="K120" s="151">
        <v>0</v>
      </c>
      <c r="L120" s="151">
        <v>0</v>
      </c>
      <c r="M120" s="112">
        <f t="shared" si="14"/>
        <v>0</v>
      </c>
      <c r="N120" s="168"/>
    </row>
    <row r="121" spans="1:14" ht="25.5" customHeight="1" x14ac:dyDescent="0.25">
      <c r="A121" s="161">
        <v>322</v>
      </c>
      <c r="B121" s="157" t="s">
        <v>459</v>
      </c>
      <c r="C121" s="151">
        <v>0</v>
      </c>
      <c r="D121" s="151">
        <v>0</v>
      </c>
      <c r="E121" s="151">
        <v>0</v>
      </c>
      <c r="F121" s="151">
        <v>0</v>
      </c>
      <c r="G121" s="151">
        <v>0</v>
      </c>
      <c r="H121" s="151">
        <v>0</v>
      </c>
      <c r="I121" s="151">
        <v>0</v>
      </c>
      <c r="J121" s="151">
        <v>0</v>
      </c>
      <c r="K121" s="151">
        <v>0</v>
      </c>
      <c r="L121" s="151">
        <v>0</v>
      </c>
      <c r="M121" s="112">
        <f t="shared" si="14"/>
        <v>0</v>
      </c>
      <c r="N121" s="168"/>
    </row>
    <row r="122" spans="1:14" ht="25.5" x14ac:dyDescent="0.25">
      <c r="A122" s="161">
        <v>323</v>
      </c>
      <c r="B122" s="157" t="s">
        <v>460</v>
      </c>
      <c r="C122" s="151">
        <v>0</v>
      </c>
      <c r="D122" s="151">
        <v>20000</v>
      </c>
      <c r="E122" s="151">
        <v>0</v>
      </c>
      <c r="F122" s="151">
        <v>0</v>
      </c>
      <c r="G122" s="151">
        <v>0</v>
      </c>
      <c r="H122" s="151">
        <v>0</v>
      </c>
      <c r="I122" s="151">
        <v>0</v>
      </c>
      <c r="J122" s="151">
        <v>0</v>
      </c>
      <c r="K122" s="151">
        <v>0</v>
      </c>
      <c r="L122" s="151">
        <v>0</v>
      </c>
      <c r="M122" s="112">
        <f t="shared" si="14"/>
        <v>20000</v>
      </c>
      <c r="N122" s="168"/>
    </row>
    <row r="123" spans="1:14" ht="30" customHeight="1" x14ac:dyDescent="0.25">
      <c r="A123" s="161">
        <v>324</v>
      </c>
      <c r="B123" s="157" t="s">
        <v>461</v>
      </c>
      <c r="C123" s="151">
        <v>0</v>
      </c>
      <c r="D123" s="151">
        <v>0</v>
      </c>
      <c r="E123" s="151">
        <v>0</v>
      </c>
      <c r="F123" s="151">
        <v>0</v>
      </c>
      <c r="G123" s="151">
        <v>0</v>
      </c>
      <c r="H123" s="151">
        <v>0</v>
      </c>
      <c r="I123" s="151">
        <v>0</v>
      </c>
      <c r="J123" s="151">
        <v>0</v>
      </c>
      <c r="K123" s="151">
        <v>0</v>
      </c>
      <c r="L123" s="151">
        <v>0</v>
      </c>
      <c r="M123" s="112">
        <f t="shared" si="14"/>
        <v>0</v>
      </c>
      <c r="N123" s="168"/>
    </row>
    <row r="124" spans="1:14" ht="25.5" customHeight="1" x14ac:dyDescent="0.25">
      <c r="A124" s="161">
        <v>325</v>
      </c>
      <c r="B124" s="157" t="s">
        <v>462</v>
      </c>
      <c r="C124" s="151">
        <v>0</v>
      </c>
      <c r="D124" s="151">
        <v>0</v>
      </c>
      <c r="E124" s="151">
        <v>0</v>
      </c>
      <c r="F124" s="151">
        <v>0</v>
      </c>
      <c r="G124" s="151">
        <v>0</v>
      </c>
      <c r="H124" s="151">
        <v>0</v>
      </c>
      <c r="I124" s="151">
        <v>0</v>
      </c>
      <c r="J124" s="151">
        <v>0</v>
      </c>
      <c r="K124" s="151">
        <v>0</v>
      </c>
      <c r="L124" s="151">
        <v>0</v>
      </c>
      <c r="M124" s="112">
        <f t="shared" si="14"/>
        <v>0</v>
      </c>
      <c r="N124" s="168"/>
    </row>
    <row r="125" spans="1:14" ht="25.5" customHeight="1" x14ac:dyDescent="0.25">
      <c r="A125" s="161">
        <v>326</v>
      </c>
      <c r="B125" s="157" t="s">
        <v>463</v>
      </c>
      <c r="C125" s="151">
        <v>0</v>
      </c>
      <c r="D125" s="151">
        <v>0</v>
      </c>
      <c r="E125" s="151">
        <v>0</v>
      </c>
      <c r="F125" s="151">
        <v>0</v>
      </c>
      <c r="G125" s="151">
        <v>0</v>
      </c>
      <c r="H125" s="151">
        <v>0</v>
      </c>
      <c r="I125" s="151">
        <v>0</v>
      </c>
      <c r="J125" s="151">
        <v>0</v>
      </c>
      <c r="K125" s="151">
        <v>0</v>
      </c>
      <c r="L125" s="151">
        <v>0</v>
      </c>
      <c r="M125" s="112">
        <f t="shared" si="14"/>
        <v>0</v>
      </c>
      <c r="N125" s="168"/>
    </row>
    <row r="126" spans="1:14" ht="25.5" customHeight="1" x14ac:dyDescent="0.25">
      <c r="A126" s="161">
        <v>327</v>
      </c>
      <c r="B126" s="157" t="s">
        <v>464</v>
      </c>
      <c r="C126" s="151">
        <v>0</v>
      </c>
      <c r="D126" s="151">
        <v>0</v>
      </c>
      <c r="E126" s="151">
        <v>0</v>
      </c>
      <c r="F126" s="151">
        <v>0</v>
      </c>
      <c r="G126" s="151">
        <v>0</v>
      </c>
      <c r="H126" s="151">
        <v>0</v>
      </c>
      <c r="I126" s="151">
        <v>0</v>
      </c>
      <c r="J126" s="151">
        <v>0</v>
      </c>
      <c r="K126" s="151">
        <v>0</v>
      </c>
      <c r="L126" s="151">
        <v>0</v>
      </c>
      <c r="M126" s="112">
        <f t="shared" si="14"/>
        <v>0</v>
      </c>
      <c r="N126" s="168"/>
    </row>
    <row r="127" spans="1:14" ht="25.5" customHeight="1" x14ac:dyDescent="0.25">
      <c r="A127" s="161">
        <v>328</v>
      </c>
      <c r="B127" s="157" t="s">
        <v>465</v>
      </c>
      <c r="C127" s="151">
        <v>0</v>
      </c>
      <c r="D127" s="151">
        <v>0</v>
      </c>
      <c r="E127" s="151">
        <v>0</v>
      </c>
      <c r="F127" s="151">
        <v>0</v>
      </c>
      <c r="G127" s="151">
        <v>0</v>
      </c>
      <c r="H127" s="151">
        <v>0</v>
      </c>
      <c r="I127" s="151">
        <v>0</v>
      </c>
      <c r="J127" s="151">
        <v>0</v>
      </c>
      <c r="K127" s="151">
        <v>0</v>
      </c>
      <c r="L127" s="151">
        <v>0</v>
      </c>
      <c r="M127" s="112">
        <f t="shared" si="14"/>
        <v>0</v>
      </c>
      <c r="N127" s="168"/>
    </row>
    <row r="128" spans="1:14" ht="25.5" customHeight="1" x14ac:dyDescent="0.25">
      <c r="A128" s="161">
        <v>329</v>
      </c>
      <c r="B128" s="157" t="s">
        <v>466</v>
      </c>
      <c r="C128" s="151">
        <v>0</v>
      </c>
      <c r="D128" s="151">
        <v>0</v>
      </c>
      <c r="E128" s="151">
        <v>0</v>
      </c>
      <c r="F128" s="151">
        <v>0</v>
      </c>
      <c r="G128" s="556">
        <v>7000000</v>
      </c>
      <c r="H128" s="151">
        <v>0</v>
      </c>
      <c r="I128" s="151">
        <v>0</v>
      </c>
      <c r="J128" s="151">
        <v>0</v>
      </c>
      <c r="K128" s="151">
        <v>0</v>
      </c>
      <c r="L128" s="151">
        <v>0</v>
      </c>
      <c r="M128" s="112">
        <f t="shared" si="14"/>
        <v>7000000</v>
      </c>
      <c r="N128" s="168"/>
    </row>
    <row r="129" spans="1:14" customFormat="1" ht="30" x14ac:dyDescent="0.25">
      <c r="A129" s="154">
        <v>3300</v>
      </c>
      <c r="B129" s="155" t="s">
        <v>467</v>
      </c>
      <c r="C129" s="148">
        <f t="shared" ref="C129:N129" si="23">SUM(C130:C138)</f>
        <v>0</v>
      </c>
      <c r="D129" s="148">
        <f>SUM(D130:D138)</f>
        <v>30000</v>
      </c>
      <c r="E129" s="148">
        <f t="shared" si="23"/>
        <v>0</v>
      </c>
      <c r="F129" s="148">
        <f t="shared" si="23"/>
        <v>0</v>
      </c>
      <c r="G129" s="148">
        <f t="shared" si="23"/>
        <v>352000</v>
      </c>
      <c r="H129" s="148">
        <f t="shared" si="23"/>
        <v>0</v>
      </c>
      <c r="I129" s="148">
        <f t="shared" si="23"/>
        <v>0</v>
      </c>
      <c r="J129" s="148">
        <f t="shared" si="23"/>
        <v>0</v>
      </c>
      <c r="K129" s="148">
        <f t="shared" si="23"/>
        <v>0</v>
      </c>
      <c r="L129" s="148">
        <f t="shared" si="23"/>
        <v>0</v>
      </c>
      <c r="M129" s="148">
        <f t="shared" si="14"/>
        <v>382000</v>
      </c>
      <c r="N129" s="164">
        <f t="shared" si="23"/>
        <v>0</v>
      </c>
    </row>
    <row r="130" spans="1:14" customFormat="1" ht="25.5" customHeight="1" x14ac:dyDescent="0.25">
      <c r="A130" s="161">
        <v>331</v>
      </c>
      <c r="B130" s="156" t="s">
        <v>468</v>
      </c>
      <c r="C130" s="151">
        <v>0</v>
      </c>
      <c r="D130" s="151">
        <v>7000</v>
      </c>
      <c r="E130" s="151">
        <v>0</v>
      </c>
      <c r="F130" s="151">
        <v>0</v>
      </c>
      <c r="G130" s="151">
        <v>352000</v>
      </c>
      <c r="H130" s="151">
        <v>0</v>
      </c>
      <c r="I130" s="151">
        <v>0</v>
      </c>
      <c r="J130" s="151">
        <v>0</v>
      </c>
      <c r="K130" s="151">
        <v>0</v>
      </c>
      <c r="L130" s="151">
        <v>0</v>
      </c>
      <c r="M130" s="149">
        <f t="shared" si="14"/>
        <v>359000</v>
      </c>
      <c r="N130" s="160"/>
    </row>
    <row r="131" spans="1:14" customFormat="1" ht="30.75" customHeight="1" x14ac:dyDescent="0.25">
      <c r="A131" s="161">
        <v>332</v>
      </c>
      <c r="B131" s="157" t="s">
        <v>469</v>
      </c>
      <c r="C131" s="151">
        <v>0</v>
      </c>
      <c r="D131" s="151">
        <v>0</v>
      </c>
      <c r="E131" s="151">
        <v>0</v>
      </c>
      <c r="F131" s="151">
        <v>0</v>
      </c>
      <c r="G131" s="151">
        <v>0</v>
      </c>
      <c r="H131" s="151">
        <v>0</v>
      </c>
      <c r="I131" s="151">
        <v>0</v>
      </c>
      <c r="J131" s="151">
        <v>0</v>
      </c>
      <c r="K131" s="151">
        <v>0</v>
      </c>
      <c r="L131" s="151">
        <v>0</v>
      </c>
      <c r="M131" s="149">
        <f t="shared" si="14"/>
        <v>0</v>
      </c>
      <c r="N131" s="160"/>
    </row>
    <row r="132" spans="1:14" customFormat="1" ht="33" customHeight="1" x14ac:dyDescent="0.25">
      <c r="A132" s="161">
        <v>333</v>
      </c>
      <c r="B132" s="157" t="s">
        <v>470</v>
      </c>
      <c r="C132" s="151">
        <v>0</v>
      </c>
      <c r="D132" s="151">
        <v>0</v>
      </c>
      <c r="E132" s="151">
        <v>0</v>
      </c>
      <c r="F132" s="151">
        <v>0</v>
      </c>
      <c r="G132" s="151">
        <v>0</v>
      </c>
      <c r="H132" s="151">
        <v>0</v>
      </c>
      <c r="I132" s="151">
        <v>0</v>
      </c>
      <c r="J132" s="151">
        <v>0</v>
      </c>
      <c r="K132" s="151">
        <v>0</v>
      </c>
      <c r="L132" s="151">
        <v>0</v>
      </c>
      <c r="M132" s="149">
        <f t="shared" si="14"/>
        <v>0</v>
      </c>
      <c r="N132" s="160"/>
    </row>
    <row r="133" spans="1:14" customFormat="1" ht="25.5" customHeight="1" x14ac:dyDescent="0.25">
      <c r="A133" s="161">
        <v>334</v>
      </c>
      <c r="B133" s="157" t="s">
        <v>471</v>
      </c>
      <c r="C133" s="151">
        <v>0</v>
      </c>
      <c r="D133" s="151">
        <v>3000</v>
      </c>
      <c r="E133" s="151">
        <v>0</v>
      </c>
      <c r="F133" s="151">
        <v>0</v>
      </c>
      <c r="G133" s="151">
        <v>0</v>
      </c>
      <c r="H133" s="151">
        <v>0</v>
      </c>
      <c r="I133" s="151">
        <v>0</v>
      </c>
      <c r="J133" s="151">
        <v>0</v>
      </c>
      <c r="K133" s="151">
        <v>0</v>
      </c>
      <c r="L133" s="151">
        <v>0</v>
      </c>
      <c r="M133" s="149">
        <f t="shared" si="14"/>
        <v>3000</v>
      </c>
      <c r="N133" s="160"/>
    </row>
    <row r="134" spans="1:14" customFormat="1" ht="25.5" customHeight="1" x14ac:dyDescent="0.25">
      <c r="A134" s="161">
        <v>335</v>
      </c>
      <c r="B134" s="157" t="s">
        <v>472</v>
      </c>
      <c r="C134" s="151">
        <v>0</v>
      </c>
      <c r="D134" s="151">
        <v>0</v>
      </c>
      <c r="E134" s="151">
        <v>0</v>
      </c>
      <c r="F134" s="151">
        <v>0</v>
      </c>
      <c r="G134" s="151">
        <v>0</v>
      </c>
      <c r="H134" s="151">
        <v>0</v>
      </c>
      <c r="I134" s="151">
        <v>0</v>
      </c>
      <c r="J134" s="151">
        <v>0</v>
      </c>
      <c r="K134" s="151">
        <v>0</v>
      </c>
      <c r="L134" s="151">
        <v>0</v>
      </c>
      <c r="M134" s="149">
        <f t="shared" si="14"/>
        <v>0</v>
      </c>
      <c r="N134" s="160"/>
    </row>
    <row r="135" spans="1:14" customFormat="1" ht="25.5" x14ac:dyDescent="0.25">
      <c r="A135" s="161">
        <v>336</v>
      </c>
      <c r="B135" s="157" t="s">
        <v>473</v>
      </c>
      <c r="C135" s="151">
        <v>0</v>
      </c>
      <c r="D135" s="151">
        <v>0</v>
      </c>
      <c r="E135" s="151">
        <v>0</v>
      </c>
      <c r="F135" s="151">
        <v>0</v>
      </c>
      <c r="G135" s="151">
        <v>0</v>
      </c>
      <c r="H135" s="151">
        <v>0</v>
      </c>
      <c r="I135" s="151">
        <v>0</v>
      </c>
      <c r="J135" s="151">
        <v>0</v>
      </c>
      <c r="K135" s="151">
        <v>0</v>
      </c>
      <c r="L135" s="151">
        <v>0</v>
      </c>
      <c r="M135" s="149">
        <f t="shared" ref="M135:M198" si="24">SUM(C135:L135)</f>
        <v>0</v>
      </c>
      <c r="N135" s="160"/>
    </row>
    <row r="136" spans="1:14" customFormat="1" ht="25.5" customHeight="1" x14ac:dyDescent="0.25">
      <c r="A136" s="161">
        <v>337</v>
      </c>
      <c r="B136" s="157" t="s">
        <v>474</v>
      </c>
      <c r="C136" s="151">
        <v>0</v>
      </c>
      <c r="D136" s="151">
        <v>0</v>
      </c>
      <c r="E136" s="151">
        <v>0</v>
      </c>
      <c r="F136" s="151">
        <v>0</v>
      </c>
      <c r="G136" s="151">
        <v>0</v>
      </c>
      <c r="H136" s="151">
        <v>0</v>
      </c>
      <c r="I136" s="151">
        <v>0</v>
      </c>
      <c r="J136" s="151">
        <v>0</v>
      </c>
      <c r="K136" s="151">
        <v>0</v>
      </c>
      <c r="L136" s="151">
        <v>0</v>
      </c>
      <c r="M136" s="149">
        <f t="shared" si="24"/>
        <v>0</v>
      </c>
      <c r="N136" s="160"/>
    </row>
    <row r="137" spans="1:14" customFormat="1" ht="25.5" customHeight="1" x14ac:dyDescent="0.25">
      <c r="A137" s="161">
        <v>338</v>
      </c>
      <c r="B137" s="157" t="s">
        <v>475</v>
      </c>
      <c r="C137" s="151">
        <v>0</v>
      </c>
      <c r="D137" s="151">
        <v>0</v>
      </c>
      <c r="E137" s="151">
        <v>0</v>
      </c>
      <c r="F137" s="151">
        <v>0</v>
      </c>
      <c r="G137" s="151">
        <v>0</v>
      </c>
      <c r="H137" s="151">
        <v>0</v>
      </c>
      <c r="I137" s="151">
        <v>0</v>
      </c>
      <c r="J137" s="151">
        <v>0</v>
      </c>
      <c r="K137" s="151">
        <v>0</v>
      </c>
      <c r="L137" s="151">
        <v>0</v>
      </c>
      <c r="M137" s="149">
        <f t="shared" si="24"/>
        <v>0</v>
      </c>
      <c r="N137" s="160"/>
    </row>
    <row r="138" spans="1:14" customFormat="1" ht="25.5" customHeight="1" x14ac:dyDescent="0.25">
      <c r="A138" s="161">
        <v>339</v>
      </c>
      <c r="B138" s="157" t="s">
        <v>476</v>
      </c>
      <c r="C138" s="151">
        <v>0</v>
      </c>
      <c r="D138" s="151">
        <v>20000</v>
      </c>
      <c r="E138" s="151">
        <v>0</v>
      </c>
      <c r="F138" s="151">
        <v>0</v>
      </c>
      <c r="G138" s="151">
        <v>0</v>
      </c>
      <c r="H138" s="151">
        <v>0</v>
      </c>
      <c r="I138" s="151">
        <v>0</v>
      </c>
      <c r="J138" s="151">
        <v>0</v>
      </c>
      <c r="K138" s="151">
        <v>0</v>
      </c>
      <c r="L138" s="151">
        <v>0</v>
      </c>
      <c r="M138" s="149">
        <f t="shared" si="24"/>
        <v>20000</v>
      </c>
      <c r="N138" s="160"/>
    </row>
    <row r="139" spans="1:14" customFormat="1" ht="25.5" customHeight="1" x14ac:dyDescent="0.25">
      <c r="A139" s="154">
        <v>3400</v>
      </c>
      <c r="B139" s="155" t="s">
        <v>477</v>
      </c>
      <c r="C139" s="148">
        <f t="shared" ref="C139:N139" si="25">SUM(C140:C148)</f>
        <v>0</v>
      </c>
      <c r="D139" s="148">
        <f>SUM(D140:D148)</f>
        <v>78500</v>
      </c>
      <c r="E139" s="148">
        <f t="shared" si="25"/>
        <v>0</v>
      </c>
      <c r="F139" s="148">
        <f t="shared" si="25"/>
        <v>4500</v>
      </c>
      <c r="G139" s="148">
        <f t="shared" si="25"/>
        <v>100000</v>
      </c>
      <c r="H139" s="148">
        <f t="shared" si="25"/>
        <v>0</v>
      </c>
      <c r="I139" s="148">
        <f t="shared" si="25"/>
        <v>0</v>
      </c>
      <c r="J139" s="148">
        <f t="shared" si="25"/>
        <v>0</v>
      </c>
      <c r="K139" s="148">
        <f t="shared" si="25"/>
        <v>0</v>
      </c>
      <c r="L139" s="148">
        <f t="shared" si="25"/>
        <v>0</v>
      </c>
      <c r="M139" s="148">
        <f t="shared" si="24"/>
        <v>183000</v>
      </c>
      <c r="N139" s="164">
        <f t="shared" si="25"/>
        <v>0</v>
      </c>
    </row>
    <row r="140" spans="1:14" customFormat="1" ht="25.5" customHeight="1" x14ac:dyDescent="0.25">
      <c r="A140" s="161">
        <v>341</v>
      </c>
      <c r="B140" s="157" t="s">
        <v>478</v>
      </c>
      <c r="C140" s="151">
        <v>0</v>
      </c>
      <c r="D140" s="151">
        <v>15000</v>
      </c>
      <c r="E140" s="151">
        <v>0</v>
      </c>
      <c r="F140" s="151">
        <v>4500</v>
      </c>
      <c r="G140" s="151">
        <v>80000</v>
      </c>
      <c r="H140" s="151">
        <v>0</v>
      </c>
      <c r="I140" s="151">
        <v>0</v>
      </c>
      <c r="J140" s="151">
        <v>0</v>
      </c>
      <c r="K140" s="151">
        <v>0</v>
      </c>
      <c r="L140" s="151">
        <v>0</v>
      </c>
      <c r="M140" s="149">
        <f t="shared" si="24"/>
        <v>99500</v>
      </c>
      <c r="N140" s="160"/>
    </row>
    <row r="141" spans="1:14" customFormat="1" ht="25.5" customHeight="1" x14ac:dyDescent="0.25">
      <c r="A141" s="161">
        <v>342</v>
      </c>
      <c r="B141" s="157" t="s">
        <v>479</v>
      </c>
      <c r="C141" s="151">
        <v>0</v>
      </c>
      <c r="D141" s="151">
        <v>0</v>
      </c>
      <c r="E141" s="151">
        <v>0</v>
      </c>
      <c r="F141" s="151">
        <v>0</v>
      </c>
      <c r="G141" s="151">
        <v>0</v>
      </c>
      <c r="H141" s="151">
        <v>0</v>
      </c>
      <c r="I141" s="151">
        <v>0</v>
      </c>
      <c r="J141" s="151">
        <v>0</v>
      </c>
      <c r="K141" s="151">
        <v>0</v>
      </c>
      <c r="L141" s="151">
        <v>0</v>
      </c>
      <c r="M141" s="149">
        <f t="shared" si="24"/>
        <v>0</v>
      </c>
      <c r="N141" s="160"/>
    </row>
    <row r="142" spans="1:14" customFormat="1" ht="25.5" customHeight="1" x14ac:dyDescent="0.25">
      <c r="A142" s="161">
        <v>343</v>
      </c>
      <c r="B142" s="157" t="s">
        <v>480</v>
      </c>
      <c r="C142" s="151">
        <v>0</v>
      </c>
      <c r="D142" s="151">
        <v>0</v>
      </c>
      <c r="E142" s="151">
        <v>0</v>
      </c>
      <c r="F142" s="151">
        <v>0</v>
      </c>
      <c r="G142" s="151">
        <v>0</v>
      </c>
      <c r="H142" s="151">
        <v>0</v>
      </c>
      <c r="I142" s="151">
        <v>0</v>
      </c>
      <c r="J142" s="151">
        <v>0</v>
      </c>
      <c r="K142" s="151">
        <v>0</v>
      </c>
      <c r="L142" s="151">
        <v>0</v>
      </c>
      <c r="M142" s="149">
        <f t="shared" si="24"/>
        <v>0</v>
      </c>
      <c r="N142" s="160"/>
    </row>
    <row r="143" spans="1:14" customFormat="1" ht="25.5" customHeight="1" x14ac:dyDescent="0.25">
      <c r="A143" s="161">
        <v>344</v>
      </c>
      <c r="B143" s="157" t="s">
        <v>481</v>
      </c>
      <c r="C143" s="151">
        <v>0</v>
      </c>
      <c r="D143" s="151">
        <v>8500</v>
      </c>
      <c r="E143" s="151">
        <v>0</v>
      </c>
      <c r="F143" s="151">
        <v>0</v>
      </c>
      <c r="G143" s="151">
        <v>0</v>
      </c>
      <c r="H143" s="151">
        <v>0</v>
      </c>
      <c r="I143" s="151">
        <v>0</v>
      </c>
      <c r="J143" s="151">
        <v>0</v>
      </c>
      <c r="K143" s="151">
        <v>0</v>
      </c>
      <c r="L143" s="151">
        <v>0</v>
      </c>
      <c r="M143" s="149">
        <f t="shared" si="24"/>
        <v>8500</v>
      </c>
      <c r="N143" s="160"/>
    </row>
    <row r="144" spans="1:14" customFormat="1" ht="25.5" customHeight="1" x14ac:dyDescent="0.25">
      <c r="A144" s="161">
        <v>345</v>
      </c>
      <c r="B144" s="157" t="s">
        <v>482</v>
      </c>
      <c r="C144" s="151">
        <v>0</v>
      </c>
      <c r="D144" s="151">
        <v>15000</v>
      </c>
      <c r="E144" s="151">
        <v>0</v>
      </c>
      <c r="F144" s="151">
        <v>0</v>
      </c>
      <c r="G144" s="151">
        <v>20000</v>
      </c>
      <c r="H144" s="151">
        <v>0</v>
      </c>
      <c r="I144" s="151">
        <v>0</v>
      </c>
      <c r="J144" s="151">
        <v>0</v>
      </c>
      <c r="K144" s="151">
        <v>0</v>
      </c>
      <c r="L144" s="151">
        <v>0</v>
      </c>
      <c r="M144" s="149">
        <f t="shared" si="24"/>
        <v>35000</v>
      </c>
      <c r="N144" s="160"/>
    </row>
    <row r="145" spans="1:14" customFormat="1" ht="25.5" customHeight="1" x14ac:dyDescent="0.25">
      <c r="A145" s="161">
        <v>346</v>
      </c>
      <c r="B145" s="157" t="s">
        <v>483</v>
      </c>
      <c r="C145" s="151">
        <v>0</v>
      </c>
      <c r="D145" s="151">
        <v>0</v>
      </c>
      <c r="E145" s="151">
        <v>0</v>
      </c>
      <c r="F145" s="151">
        <v>0</v>
      </c>
      <c r="G145" s="151">
        <v>0</v>
      </c>
      <c r="H145" s="151">
        <v>0</v>
      </c>
      <c r="I145" s="151">
        <v>0</v>
      </c>
      <c r="J145" s="151">
        <v>0</v>
      </c>
      <c r="K145" s="151">
        <v>0</v>
      </c>
      <c r="L145" s="151">
        <v>0</v>
      </c>
      <c r="M145" s="149">
        <f t="shared" si="24"/>
        <v>0</v>
      </c>
      <c r="N145" s="160"/>
    </row>
    <row r="146" spans="1:14" customFormat="1" ht="25.5" customHeight="1" x14ac:dyDescent="0.25">
      <c r="A146" s="161">
        <v>347</v>
      </c>
      <c r="B146" s="157" t="s">
        <v>484</v>
      </c>
      <c r="C146" s="151">
        <v>0</v>
      </c>
      <c r="D146" s="151">
        <v>40000</v>
      </c>
      <c r="E146" s="151">
        <v>0</v>
      </c>
      <c r="F146" s="151">
        <v>0</v>
      </c>
      <c r="G146" s="151">
        <v>0</v>
      </c>
      <c r="H146" s="151">
        <v>0</v>
      </c>
      <c r="I146" s="151">
        <v>0</v>
      </c>
      <c r="J146" s="151">
        <v>0</v>
      </c>
      <c r="K146" s="151">
        <v>0</v>
      </c>
      <c r="L146" s="151">
        <v>0</v>
      </c>
      <c r="M146" s="149">
        <f t="shared" si="24"/>
        <v>40000</v>
      </c>
      <c r="N146" s="160"/>
    </row>
    <row r="147" spans="1:14" customFormat="1" ht="25.5" customHeight="1" x14ac:dyDescent="0.25">
      <c r="A147" s="161">
        <v>348</v>
      </c>
      <c r="B147" s="157" t="s">
        <v>485</v>
      </c>
      <c r="C147" s="151">
        <v>0</v>
      </c>
      <c r="D147" s="151">
        <v>0</v>
      </c>
      <c r="E147" s="151">
        <v>0</v>
      </c>
      <c r="F147" s="151">
        <v>0</v>
      </c>
      <c r="G147" s="151">
        <v>0</v>
      </c>
      <c r="H147" s="151">
        <v>0</v>
      </c>
      <c r="I147" s="151">
        <v>0</v>
      </c>
      <c r="J147" s="151">
        <v>0</v>
      </c>
      <c r="K147" s="151">
        <v>0</v>
      </c>
      <c r="L147" s="151">
        <v>0</v>
      </c>
      <c r="M147" s="149">
        <f t="shared" si="24"/>
        <v>0</v>
      </c>
      <c r="N147" s="160"/>
    </row>
    <row r="148" spans="1:14" customFormat="1" ht="25.5" customHeight="1" x14ac:dyDescent="0.25">
      <c r="A148" s="161">
        <v>349</v>
      </c>
      <c r="B148" s="157" t="s">
        <v>486</v>
      </c>
      <c r="C148" s="151">
        <v>0</v>
      </c>
      <c r="D148" s="151">
        <v>0</v>
      </c>
      <c r="E148" s="151">
        <v>0</v>
      </c>
      <c r="F148" s="151">
        <v>0</v>
      </c>
      <c r="G148" s="151">
        <v>0</v>
      </c>
      <c r="H148" s="151">
        <v>0</v>
      </c>
      <c r="I148" s="151">
        <v>0</v>
      </c>
      <c r="J148" s="151">
        <v>0</v>
      </c>
      <c r="K148" s="151">
        <v>0</v>
      </c>
      <c r="L148" s="151">
        <v>0</v>
      </c>
      <c r="M148" s="149">
        <f t="shared" si="24"/>
        <v>0</v>
      </c>
      <c r="N148" s="160"/>
    </row>
    <row r="149" spans="1:14" customFormat="1" ht="30" x14ac:dyDescent="0.25">
      <c r="A149" s="154">
        <v>3500</v>
      </c>
      <c r="B149" s="155" t="s">
        <v>487</v>
      </c>
      <c r="C149" s="148">
        <f t="shared" ref="C149:N149" si="26">SUM(C150:C158)</f>
        <v>0</v>
      </c>
      <c r="D149" s="148">
        <f>SUM(D150:D158)</f>
        <v>326600</v>
      </c>
      <c r="E149" s="148">
        <f t="shared" si="26"/>
        <v>0</v>
      </c>
      <c r="F149" s="148">
        <f t="shared" si="26"/>
        <v>0</v>
      </c>
      <c r="G149" s="148">
        <f t="shared" si="26"/>
        <v>2505000</v>
      </c>
      <c r="H149" s="148">
        <f t="shared" si="26"/>
        <v>0</v>
      </c>
      <c r="I149" s="148">
        <f t="shared" si="26"/>
        <v>0</v>
      </c>
      <c r="J149" s="148">
        <f t="shared" si="26"/>
        <v>0</v>
      </c>
      <c r="K149" s="148">
        <f t="shared" si="26"/>
        <v>0</v>
      </c>
      <c r="L149" s="148">
        <f t="shared" si="26"/>
        <v>0</v>
      </c>
      <c r="M149" s="148">
        <f t="shared" si="24"/>
        <v>2831600</v>
      </c>
      <c r="N149" s="164">
        <f t="shared" si="26"/>
        <v>0</v>
      </c>
    </row>
    <row r="150" spans="1:14" customFormat="1" ht="25.5" customHeight="1" x14ac:dyDescent="0.25">
      <c r="A150" s="161">
        <v>351</v>
      </c>
      <c r="B150" s="157" t="s">
        <v>488</v>
      </c>
      <c r="C150" s="151">
        <v>0</v>
      </c>
      <c r="D150" s="151">
        <v>15000</v>
      </c>
      <c r="E150" s="151">
        <v>0</v>
      </c>
      <c r="F150" s="151">
        <v>0</v>
      </c>
      <c r="G150" s="151">
        <v>0</v>
      </c>
      <c r="H150" s="151">
        <v>0</v>
      </c>
      <c r="I150" s="151">
        <v>0</v>
      </c>
      <c r="J150" s="151">
        <v>0</v>
      </c>
      <c r="K150" s="151">
        <v>0</v>
      </c>
      <c r="L150" s="151">
        <v>0</v>
      </c>
      <c r="M150" s="149">
        <f t="shared" si="24"/>
        <v>15000</v>
      </c>
      <c r="N150" s="160"/>
    </row>
    <row r="151" spans="1:14" customFormat="1" ht="34.5" customHeight="1" x14ac:dyDescent="0.25">
      <c r="A151" s="161">
        <v>352</v>
      </c>
      <c r="B151" s="157" t="s">
        <v>489</v>
      </c>
      <c r="C151" s="151">
        <v>0</v>
      </c>
      <c r="D151" s="151">
        <v>5000</v>
      </c>
      <c r="E151" s="151">
        <v>0</v>
      </c>
      <c r="F151" s="151">
        <v>0</v>
      </c>
      <c r="G151" s="151">
        <v>0</v>
      </c>
      <c r="H151" s="151">
        <v>0</v>
      </c>
      <c r="I151" s="151">
        <v>0</v>
      </c>
      <c r="J151" s="151">
        <v>0</v>
      </c>
      <c r="K151" s="151">
        <v>0</v>
      </c>
      <c r="L151" s="151">
        <v>0</v>
      </c>
      <c r="M151" s="149">
        <f t="shared" si="24"/>
        <v>5000</v>
      </c>
      <c r="N151" s="160"/>
    </row>
    <row r="152" spans="1:14" customFormat="1" ht="33" customHeight="1" x14ac:dyDescent="0.25">
      <c r="A152" s="161">
        <v>353</v>
      </c>
      <c r="B152" s="157" t="s">
        <v>490</v>
      </c>
      <c r="C152" s="151">
        <v>0</v>
      </c>
      <c r="D152" s="151">
        <v>6600</v>
      </c>
      <c r="E152" s="151">
        <v>0</v>
      </c>
      <c r="F152" s="151">
        <v>0</v>
      </c>
      <c r="G152" s="151">
        <v>0</v>
      </c>
      <c r="H152" s="151">
        <v>0</v>
      </c>
      <c r="I152" s="151">
        <v>0</v>
      </c>
      <c r="J152" s="151">
        <v>0</v>
      </c>
      <c r="K152" s="151">
        <v>0</v>
      </c>
      <c r="L152" s="151">
        <v>0</v>
      </c>
      <c r="M152" s="149">
        <f t="shared" si="24"/>
        <v>6600</v>
      </c>
      <c r="N152" s="160"/>
    </row>
    <row r="153" spans="1:14" customFormat="1" ht="29.25" customHeight="1" x14ac:dyDescent="0.25">
      <c r="A153" s="161">
        <v>354</v>
      </c>
      <c r="B153" s="157" t="s">
        <v>491</v>
      </c>
      <c r="C153" s="151">
        <v>0</v>
      </c>
      <c r="D153" s="151">
        <v>0</v>
      </c>
      <c r="E153" s="151">
        <v>0</v>
      </c>
      <c r="F153" s="151">
        <v>0</v>
      </c>
      <c r="G153" s="151">
        <v>0</v>
      </c>
      <c r="H153" s="151">
        <v>0</v>
      </c>
      <c r="I153" s="151">
        <v>0</v>
      </c>
      <c r="J153" s="151">
        <v>0</v>
      </c>
      <c r="K153" s="151">
        <v>0</v>
      </c>
      <c r="L153" s="151">
        <v>0</v>
      </c>
      <c r="M153" s="149">
        <f t="shared" si="24"/>
        <v>0</v>
      </c>
      <c r="N153" s="160"/>
    </row>
    <row r="154" spans="1:14" customFormat="1" ht="25.5" customHeight="1" x14ac:dyDescent="0.25">
      <c r="A154" s="161">
        <v>355</v>
      </c>
      <c r="B154" s="157" t="s">
        <v>492</v>
      </c>
      <c r="C154" s="151">
        <v>0</v>
      </c>
      <c r="D154" s="151">
        <v>135000</v>
      </c>
      <c r="E154" s="151">
        <v>0</v>
      </c>
      <c r="F154" s="151">
        <v>0</v>
      </c>
      <c r="G154" s="151">
        <v>105000</v>
      </c>
      <c r="H154" s="151">
        <v>0</v>
      </c>
      <c r="I154" s="151">
        <v>0</v>
      </c>
      <c r="J154" s="151">
        <v>0</v>
      </c>
      <c r="K154" s="151">
        <v>0</v>
      </c>
      <c r="L154" s="151">
        <v>0</v>
      </c>
      <c r="M154" s="149">
        <f t="shared" si="24"/>
        <v>240000</v>
      </c>
      <c r="N154" s="160"/>
    </row>
    <row r="155" spans="1:14" customFormat="1" ht="15" x14ac:dyDescent="0.25">
      <c r="A155" s="161">
        <v>356</v>
      </c>
      <c r="B155" s="157" t="s">
        <v>493</v>
      </c>
      <c r="C155" s="151">
        <v>0</v>
      </c>
      <c r="D155" s="151">
        <v>0</v>
      </c>
      <c r="E155" s="151">
        <v>0</v>
      </c>
      <c r="F155" s="151">
        <v>0</v>
      </c>
      <c r="G155" s="151">
        <v>0</v>
      </c>
      <c r="H155" s="151">
        <v>0</v>
      </c>
      <c r="I155" s="151">
        <v>0</v>
      </c>
      <c r="J155" s="151">
        <v>0</v>
      </c>
      <c r="K155" s="151">
        <v>0</v>
      </c>
      <c r="L155" s="151">
        <v>0</v>
      </c>
      <c r="M155" s="149">
        <f t="shared" si="24"/>
        <v>0</v>
      </c>
      <c r="N155" s="160"/>
    </row>
    <row r="156" spans="1:14" customFormat="1" ht="25.5" x14ac:dyDescent="0.25">
      <c r="A156" s="161">
        <v>357</v>
      </c>
      <c r="B156" s="157" t="s">
        <v>494</v>
      </c>
      <c r="C156" s="151">
        <v>0</v>
      </c>
      <c r="D156" s="151">
        <v>165000</v>
      </c>
      <c r="E156" s="151">
        <v>0</v>
      </c>
      <c r="F156" s="151">
        <v>0</v>
      </c>
      <c r="G156" s="151">
        <v>0</v>
      </c>
      <c r="H156" s="151">
        <v>0</v>
      </c>
      <c r="I156" s="151">
        <v>0</v>
      </c>
      <c r="J156" s="151">
        <v>0</v>
      </c>
      <c r="K156" s="151">
        <v>0</v>
      </c>
      <c r="L156" s="151">
        <v>0</v>
      </c>
      <c r="M156" s="149">
        <f t="shared" si="24"/>
        <v>165000</v>
      </c>
      <c r="N156" s="160"/>
    </row>
    <row r="157" spans="1:14" customFormat="1" ht="25.5" customHeight="1" x14ac:dyDescent="0.25">
      <c r="A157" s="161">
        <v>358</v>
      </c>
      <c r="B157" s="157" t="s">
        <v>495</v>
      </c>
      <c r="C157" s="151">
        <v>0</v>
      </c>
      <c r="D157" s="151">
        <v>0</v>
      </c>
      <c r="E157" s="151">
        <v>0</v>
      </c>
      <c r="F157" s="151">
        <v>0</v>
      </c>
      <c r="G157" s="151">
        <v>2400000</v>
      </c>
      <c r="H157" s="151">
        <v>0</v>
      </c>
      <c r="I157" s="151">
        <v>0</v>
      </c>
      <c r="J157" s="151">
        <v>0</v>
      </c>
      <c r="K157" s="151">
        <v>0</v>
      </c>
      <c r="L157" s="151">
        <v>0</v>
      </c>
      <c r="M157" s="149">
        <f t="shared" si="24"/>
        <v>2400000</v>
      </c>
      <c r="N157" s="160"/>
    </row>
    <row r="158" spans="1:14" customFormat="1" ht="25.5" customHeight="1" x14ac:dyDescent="0.25">
      <c r="A158" s="161">
        <v>359</v>
      </c>
      <c r="B158" s="157" t="s">
        <v>496</v>
      </c>
      <c r="C158" s="151">
        <v>0</v>
      </c>
      <c r="D158" s="151">
        <v>0</v>
      </c>
      <c r="E158" s="151">
        <v>0</v>
      </c>
      <c r="F158" s="151">
        <v>0</v>
      </c>
      <c r="G158" s="151">
        <v>0</v>
      </c>
      <c r="H158" s="151">
        <v>0</v>
      </c>
      <c r="I158" s="151">
        <v>0</v>
      </c>
      <c r="J158" s="151">
        <v>0</v>
      </c>
      <c r="K158" s="151">
        <v>0</v>
      </c>
      <c r="L158" s="151">
        <v>0</v>
      </c>
      <c r="M158" s="149">
        <f t="shared" si="24"/>
        <v>0</v>
      </c>
      <c r="N158" s="160"/>
    </row>
    <row r="159" spans="1:14" customFormat="1" ht="25.5" customHeight="1" x14ac:dyDescent="0.25">
      <c r="A159" s="154">
        <v>3600</v>
      </c>
      <c r="B159" s="155" t="s">
        <v>497</v>
      </c>
      <c r="C159" s="148">
        <f t="shared" ref="C159:N159" si="27">SUM(C160:C166)</f>
        <v>0</v>
      </c>
      <c r="D159" s="148">
        <f>SUM(D160:D166)</f>
        <v>47500</v>
      </c>
      <c r="E159" s="148">
        <f t="shared" si="27"/>
        <v>0</v>
      </c>
      <c r="F159" s="148">
        <f t="shared" si="27"/>
        <v>0</v>
      </c>
      <c r="G159" s="148">
        <f t="shared" si="27"/>
        <v>0</v>
      </c>
      <c r="H159" s="148">
        <f t="shared" si="27"/>
        <v>0</v>
      </c>
      <c r="I159" s="148">
        <f t="shared" si="27"/>
        <v>0</v>
      </c>
      <c r="J159" s="148">
        <f t="shared" si="27"/>
        <v>0</v>
      </c>
      <c r="K159" s="148">
        <f t="shared" si="27"/>
        <v>0</v>
      </c>
      <c r="L159" s="148">
        <f t="shared" si="27"/>
        <v>0</v>
      </c>
      <c r="M159" s="148">
        <f t="shared" si="24"/>
        <v>47500</v>
      </c>
      <c r="N159" s="164">
        <f t="shared" si="27"/>
        <v>0</v>
      </c>
    </row>
    <row r="160" spans="1:14" customFormat="1" ht="29.25" customHeight="1" x14ac:dyDescent="0.25">
      <c r="A160" s="161">
        <v>361</v>
      </c>
      <c r="B160" s="157" t="s">
        <v>498</v>
      </c>
      <c r="C160" s="151">
        <v>0</v>
      </c>
      <c r="D160" s="151">
        <v>9500</v>
      </c>
      <c r="E160" s="151">
        <v>0</v>
      </c>
      <c r="F160" s="151">
        <v>0</v>
      </c>
      <c r="G160" s="151">
        <v>0</v>
      </c>
      <c r="H160" s="151">
        <v>0</v>
      </c>
      <c r="I160" s="151">
        <v>0</v>
      </c>
      <c r="J160" s="151">
        <v>0</v>
      </c>
      <c r="K160" s="151">
        <v>0</v>
      </c>
      <c r="L160" s="151">
        <v>0</v>
      </c>
      <c r="M160" s="149">
        <f t="shared" si="24"/>
        <v>9500</v>
      </c>
      <c r="N160" s="160"/>
    </row>
    <row r="161" spans="1:14" customFormat="1" ht="34.5" customHeight="1" x14ac:dyDescent="0.25">
      <c r="A161" s="161">
        <v>362</v>
      </c>
      <c r="B161" s="157" t="s">
        <v>499</v>
      </c>
      <c r="C161" s="151">
        <v>0</v>
      </c>
      <c r="D161" s="151">
        <v>0</v>
      </c>
      <c r="E161" s="151">
        <v>0</v>
      </c>
      <c r="F161" s="151">
        <v>0</v>
      </c>
      <c r="G161" s="151">
        <v>0</v>
      </c>
      <c r="H161" s="151">
        <v>0</v>
      </c>
      <c r="I161" s="151">
        <v>0</v>
      </c>
      <c r="J161" s="151">
        <v>0</v>
      </c>
      <c r="K161" s="151">
        <v>0</v>
      </c>
      <c r="L161" s="151">
        <v>0</v>
      </c>
      <c r="M161" s="149">
        <f t="shared" si="24"/>
        <v>0</v>
      </c>
      <c r="N161" s="160"/>
    </row>
    <row r="162" spans="1:14" customFormat="1" ht="29.25" customHeight="1" x14ac:dyDescent="0.25">
      <c r="A162" s="161">
        <v>363</v>
      </c>
      <c r="B162" s="157" t="s">
        <v>500</v>
      </c>
      <c r="C162" s="151">
        <v>0</v>
      </c>
      <c r="D162" s="151">
        <v>0</v>
      </c>
      <c r="E162" s="151">
        <v>0</v>
      </c>
      <c r="F162" s="151">
        <v>0</v>
      </c>
      <c r="G162" s="151">
        <v>0</v>
      </c>
      <c r="H162" s="151">
        <v>0</v>
      </c>
      <c r="I162" s="151">
        <v>0</v>
      </c>
      <c r="J162" s="151">
        <v>0</v>
      </c>
      <c r="K162" s="151">
        <v>0</v>
      </c>
      <c r="L162" s="151">
        <v>0</v>
      </c>
      <c r="M162" s="149">
        <f t="shared" si="24"/>
        <v>0</v>
      </c>
      <c r="N162" s="160"/>
    </row>
    <row r="163" spans="1:14" customFormat="1" ht="25.5" customHeight="1" x14ac:dyDescent="0.25">
      <c r="A163" s="161">
        <v>364</v>
      </c>
      <c r="B163" s="157" t="s">
        <v>501</v>
      </c>
      <c r="C163" s="151">
        <v>0</v>
      </c>
      <c r="D163" s="151">
        <v>0</v>
      </c>
      <c r="E163" s="151">
        <v>0</v>
      </c>
      <c r="F163" s="151">
        <v>0</v>
      </c>
      <c r="G163" s="151">
        <v>0</v>
      </c>
      <c r="H163" s="151">
        <v>0</v>
      </c>
      <c r="I163" s="151">
        <v>0</v>
      </c>
      <c r="J163" s="151">
        <v>0</v>
      </c>
      <c r="K163" s="151">
        <v>0</v>
      </c>
      <c r="L163" s="151">
        <v>0</v>
      </c>
      <c r="M163" s="149">
        <f t="shared" si="24"/>
        <v>0</v>
      </c>
      <c r="N163" s="160"/>
    </row>
    <row r="164" spans="1:14" customFormat="1" ht="25.5" customHeight="1" x14ac:dyDescent="0.25">
      <c r="A164" s="161">
        <v>365</v>
      </c>
      <c r="B164" s="157" t="s">
        <v>502</v>
      </c>
      <c r="C164" s="151">
        <v>0</v>
      </c>
      <c r="D164" s="151">
        <v>0</v>
      </c>
      <c r="E164" s="151">
        <v>0</v>
      </c>
      <c r="F164" s="151">
        <v>0</v>
      </c>
      <c r="G164" s="151">
        <v>0</v>
      </c>
      <c r="H164" s="151">
        <v>0</v>
      </c>
      <c r="I164" s="151">
        <v>0</v>
      </c>
      <c r="J164" s="151">
        <v>0</v>
      </c>
      <c r="K164" s="151">
        <v>0</v>
      </c>
      <c r="L164" s="151">
        <v>0</v>
      </c>
      <c r="M164" s="149">
        <f t="shared" si="24"/>
        <v>0</v>
      </c>
      <c r="N164" s="160"/>
    </row>
    <row r="165" spans="1:14" customFormat="1" ht="25.5" x14ac:dyDescent="0.25">
      <c r="A165" s="161">
        <v>366</v>
      </c>
      <c r="B165" s="157" t="s">
        <v>503</v>
      </c>
      <c r="C165" s="151">
        <v>0</v>
      </c>
      <c r="D165" s="151">
        <v>38000</v>
      </c>
      <c r="E165" s="151">
        <v>0</v>
      </c>
      <c r="F165" s="151">
        <v>0</v>
      </c>
      <c r="G165" s="151">
        <v>0</v>
      </c>
      <c r="H165" s="151">
        <v>0</v>
      </c>
      <c r="I165" s="151">
        <v>0</v>
      </c>
      <c r="J165" s="151">
        <v>0</v>
      </c>
      <c r="K165" s="151">
        <v>0</v>
      </c>
      <c r="L165" s="151">
        <v>0</v>
      </c>
      <c r="M165" s="149">
        <f t="shared" si="24"/>
        <v>38000</v>
      </c>
      <c r="N165" s="160"/>
    </row>
    <row r="166" spans="1:14" customFormat="1" ht="25.5" customHeight="1" x14ac:dyDescent="0.25">
      <c r="A166" s="161">
        <v>369</v>
      </c>
      <c r="B166" s="157" t="s">
        <v>504</v>
      </c>
      <c r="C166" s="151">
        <v>0</v>
      </c>
      <c r="D166" s="151">
        <v>0</v>
      </c>
      <c r="E166" s="151">
        <v>0</v>
      </c>
      <c r="F166" s="151">
        <v>0</v>
      </c>
      <c r="G166" s="151">
        <v>0</v>
      </c>
      <c r="H166" s="151">
        <v>0</v>
      </c>
      <c r="I166" s="151">
        <v>0</v>
      </c>
      <c r="J166" s="151">
        <v>0</v>
      </c>
      <c r="K166" s="151">
        <v>0</v>
      </c>
      <c r="L166" s="151">
        <v>0</v>
      </c>
      <c r="M166" s="149">
        <f t="shared" si="24"/>
        <v>0</v>
      </c>
      <c r="N166" s="160"/>
    </row>
    <row r="167" spans="1:14" customFormat="1" ht="25.5" customHeight="1" x14ac:dyDescent="0.25">
      <c r="A167" s="154">
        <v>3700</v>
      </c>
      <c r="B167" s="155" t="s">
        <v>505</v>
      </c>
      <c r="C167" s="148">
        <f t="shared" ref="C167:N167" si="28">SUM(C168:C176)</f>
        <v>0</v>
      </c>
      <c r="D167" s="148">
        <f>SUM(D168:D176)</f>
        <v>5500</v>
      </c>
      <c r="E167" s="148">
        <f t="shared" si="28"/>
        <v>0</v>
      </c>
      <c r="F167" s="148">
        <f t="shared" si="28"/>
        <v>0</v>
      </c>
      <c r="G167" s="148">
        <f t="shared" si="28"/>
        <v>0</v>
      </c>
      <c r="H167" s="148">
        <f t="shared" si="28"/>
        <v>0</v>
      </c>
      <c r="I167" s="148">
        <f t="shared" si="28"/>
        <v>0</v>
      </c>
      <c r="J167" s="148">
        <f t="shared" si="28"/>
        <v>0</v>
      </c>
      <c r="K167" s="148">
        <f t="shared" si="28"/>
        <v>0</v>
      </c>
      <c r="L167" s="148">
        <f t="shared" si="28"/>
        <v>0</v>
      </c>
      <c r="M167" s="148">
        <f t="shared" si="24"/>
        <v>5500</v>
      </c>
      <c r="N167" s="164">
        <f t="shared" si="28"/>
        <v>0</v>
      </c>
    </row>
    <row r="168" spans="1:14" customFormat="1" ht="25.5" customHeight="1" x14ac:dyDescent="0.25">
      <c r="A168" s="161">
        <v>371</v>
      </c>
      <c r="B168" s="157" t="s">
        <v>506</v>
      </c>
      <c r="C168" s="151">
        <v>0</v>
      </c>
      <c r="D168" s="151">
        <v>5500</v>
      </c>
      <c r="E168" s="151">
        <v>0</v>
      </c>
      <c r="F168" s="151">
        <v>0</v>
      </c>
      <c r="G168" s="151">
        <v>0</v>
      </c>
      <c r="H168" s="151">
        <v>0</v>
      </c>
      <c r="I168" s="151">
        <v>0</v>
      </c>
      <c r="J168" s="151">
        <v>0</v>
      </c>
      <c r="K168" s="151">
        <v>0</v>
      </c>
      <c r="L168" s="151">
        <v>0</v>
      </c>
      <c r="M168" s="149">
        <f t="shared" si="24"/>
        <v>5500</v>
      </c>
      <c r="N168" s="160"/>
    </row>
    <row r="169" spans="1:14" customFormat="1" ht="25.5" customHeight="1" x14ac:dyDescent="0.25">
      <c r="A169" s="161">
        <v>372</v>
      </c>
      <c r="B169" s="157" t="s">
        <v>507</v>
      </c>
      <c r="C169" s="151">
        <v>0</v>
      </c>
      <c r="D169" s="151">
        <v>0</v>
      </c>
      <c r="E169" s="151">
        <v>0</v>
      </c>
      <c r="F169" s="151">
        <v>0</v>
      </c>
      <c r="G169" s="151">
        <v>0</v>
      </c>
      <c r="H169" s="151">
        <v>0</v>
      </c>
      <c r="I169" s="151">
        <v>0</v>
      </c>
      <c r="J169" s="151">
        <v>0</v>
      </c>
      <c r="K169" s="151">
        <v>0</v>
      </c>
      <c r="L169" s="151">
        <v>0</v>
      </c>
      <c r="M169" s="149">
        <f t="shared" si="24"/>
        <v>0</v>
      </c>
      <c r="N169" s="160"/>
    </row>
    <row r="170" spans="1:14" customFormat="1" ht="25.5" customHeight="1" x14ac:dyDescent="0.25">
      <c r="A170" s="161">
        <v>373</v>
      </c>
      <c r="B170" s="157" t="s">
        <v>508</v>
      </c>
      <c r="C170" s="151">
        <v>0</v>
      </c>
      <c r="D170" s="151">
        <v>0</v>
      </c>
      <c r="E170" s="151">
        <v>0</v>
      </c>
      <c r="F170" s="151">
        <v>0</v>
      </c>
      <c r="G170" s="151">
        <v>0</v>
      </c>
      <c r="H170" s="151">
        <v>0</v>
      </c>
      <c r="I170" s="151">
        <v>0</v>
      </c>
      <c r="J170" s="151">
        <v>0</v>
      </c>
      <c r="K170" s="151">
        <v>0</v>
      </c>
      <c r="L170" s="151">
        <v>0</v>
      </c>
      <c r="M170" s="149">
        <f t="shared" si="24"/>
        <v>0</v>
      </c>
      <c r="N170" s="160"/>
    </row>
    <row r="171" spans="1:14" customFormat="1" ht="25.5" customHeight="1" x14ac:dyDescent="0.25">
      <c r="A171" s="161">
        <v>374</v>
      </c>
      <c r="B171" s="157" t="s">
        <v>509</v>
      </c>
      <c r="C171" s="151">
        <v>0</v>
      </c>
      <c r="D171" s="151">
        <v>0</v>
      </c>
      <c r="E171" s="151">
        <v>0</v>
      </c>
      <c r="F171" s="151">
        <v>0</v>
      </c>
      <c r="G171" s="151">
        <v>0</v>
      </c>
      <c r="H171" s="151">
        <v>0</v>
      </c>
      <c r="I171" s="151">
        <v>0</v>
      </c>
      <c r="J171" s="151">
        <v>0</v>
      </c>
      <c r="K171" s="151">
        <v>0</v>
      </c>
      <c r="L171" s="151">
        <v>0</v>
      </c>
      <c r="M171" s="149">
        <f t="shared" si="24"/>
        <v>0</v>
      </c>
      <c r="N171" s="160"/>
    </row>
    <row r="172" spans="1:14" customFormat="1" ht="25.5" customHeight="1" x14ac:dyDescent="0.25">
      <c r="A172" s="161">
        <v>375</v>
      </c>
      <c r="B172" s="157" t="s">
        <v>510</v>
      </c>
      <c r="C172" s="151">
        <v>0</v>
      </c>
      <c r="D172" s="151">
        <v>0</v>
      </c>
      <c r="E172" s="151">
        <v>0</v>
      </c>
      <c r="F172" s="151">
        <v>0</v>
      </c>
      <c r="G172" s="151">
        <v>0</v>
      </c>
      <c r="H172" s="151">
        <v>0</v>
      </c>
      <c r="I172" s="151">
        <v>0</v>
      </c>
      <c r="J172" s="151">
        <v>0</v>
      </c>
      <c r="K172" s="151">
        <v>0</v>
      </c>
      <c r="L172" s="151">
        <v>0</v>
      </c>
      <c r="M172" s="149">
        <f t="shared" si="24"/>
        <v>0</v>
      </c>
      <c r="N172" s="160"/>
    </row>
    <row r="173" spans="1:14" customFormat="1" ht="25.5" customHeight="1" x14ac:dyDescent="0.25">
      <c r="A173" s="161">
        <v>376</v>
      </c>
      <c r="B173" s="157" t="s">
        <v>511</v>
      </c>
      <c r="C173" s="151">
        <v>0</v>
      </c>
      <c r="D173" s="151">
        <v>0</v>
      </c>
      <c r="E173" s="151">
        <v>0</v>
      </c>
      <c r="F173" s="151">
        <v>0</v>
      </c>
      <c r="G173" s="151">
        <v>0</v>
      </c>
      <c r="H173" s="151">
        <v>0</v>
      </c>
      <c r="I173" s="151">
        <v>0</v>
      </c>
      <c r="J173" s="151">
        <v>0</v>
      </c>
      <c r="K173" s="151">
        <v>0</v>
      </c>
      <c r="L173" s="151">
        <v>0</v>
      </c>
      <c r="M173" s="149">
        <f t="shared" si="24"/>
        <v>0</v>
      </c>
      <c r="N173" s="160"/>
    </row>
    <row r="174" spans="1:14" customFormat="1" ht="25.5" customHeight="1" x14ac:dyDescent="0.25">
      <c r="A174" s="161">
        <v>377</v>
      </c>
      <c r="B174" s="157" t="s">
        <v>512</v>
      </c>
      <c r="C174" s="151">
        <v>0</v>
      </c>
      <c r="D174" s="151">
        <v>0</v>
      </c>
      <c r="E174" s="151">
        <v>0</v>
      </c>
      <c r="F174" s="151">
        <v>0</v>
      </c>
      <c r="G174" s="151">
        <v>0</v>
      </c>
      <c r="H174" s="151">
        <v>0</v>
      </c>
      <c r="I174" s="151">
        <v>0</v>
      </c>
      <c r="J174" s="151">
        <v>0</v>
      </c>
      <c r="K174" s="151">
        <v>0</v>
      </c>
      <c r="L174" s="151">
        <v>0</v>
      </c>
      <c r="M174" s="149">
        <f t="shared" si="24"/>
        <v>0</v>
      </c>
      <c r="N174" s="160"/>
    </row>
    <row r="175" spans="1:14" customFormat="1" ht="25.5" customHeight="1" x14ac:dyDescent="0.25">
      <c r="A175" s="161">
        <v>378</v>
      </c>
      <c r="B175" s="157" t="s">
        <v>513</v>
      </c>
      <c r="C175" s="151">
        <v>0</v>
      </c>
      <c r="D175" s="151">
        <v>0</v>
      </c>
      <c r="E175" s="151">
        <v>0</v>
      </c>
      <c r="F175" s="151">
        <v>0</v>
      </c>
      <c r="G175" s="151">
        <v>0</v>
      </c>
      <c r="H175" s="151">
        <v>0</v>
      </c>
      <c r="I175" s="151">
        <v>0</v>
      </c>
      <c r="J175" s="151">
        <v>0</v>
      </c>
      <c r="K175" s="151">
        <v>0</v>
      </c>
      <c r="L175" s="151">
        <v>0</v>
      </c>
      <c r="M175" s="149">
        <f t="shared" si="24"/>
        <v>0</v>
      </c>
      <c r="N175" s="160"/>
    </row>
    <row r="176" spans="1:14" customFormat="1" ht="25.5" customHeight="1" x14ac:dyDescent="0.25">
      <c r="A176" s="161">
        <v>379</v>
      </c>
      <c r="B176" s="157" t="s">
        <v>514</v>
      </c>
      <c r="C176" s="151">
        <v>0</v>
      </c>
      <c r="D176" s="151">
        <v>0</v>
      </c>
      <c r="E176" s="151">
        <v>0</v>
      </c>
      <c r="F176" s="151">
        <v>0</v>
      </c>
      <c r="G176" s="151">
        <v>0</v>
      </c>
      <c r="H176" s="151">
        <v>0</v>
      </c>
      <c r="I176" s="151">
        <v>0</v>
      </c>
      <c r="J176" s="151">
        <v>0</v>
      </c>
      <c r="K176" s="151">
        <v>0</v>
      </c>
      <c r="L176" s="151">
        <v>0</v>
      </c>
      <c r="M176" s="149">
        <f t="shared" si="24"/>
        <v>0</v>
      </c>
      <c r="N176" s="160"/>
    </row>
    <row r="177" spans="1:14" customFormat="1" ht="25.5" customHeight="1" x14ac:dyDescent="0.25">
      <c r="A177" s="154">
        <v>3800</v>
      </c>
      <c r="B177" s="155" t="s">
        <v>515</v>
      </c>
      <c r="C177" s="148">
        <f t="shared" ref="C177:N177" si="29">SUM(C178:C182)</f>
        <v>0</v>
      </c>
      <c r="D177" s="148">
        <f>SUM(D178:D182)</f>
        <v>190000</v>
      </c>
      <c r="E177" s="148">
        <f t="shared" si="29"/>
        <v>0</v>
      </c>
      <c r="F177" s="148">
        <f t="shared" si="29"/>
        <v>0</v>
      </c>
      <c r="G177" s="148">
        <f t="shared" si="29"/>
        <v>0</v>
      </c>
      <c r="H177" s="148">
        <f t="shared" si="29"/>
        <v>0</v>
      </c>
      <c r="I177" s="148">
        <f t="shared" si="29"/>
        <v>0</v>
      </c>
      <c r="J177" s="148">
        <f t="shared" si="29"/>
        <v>0</v>
      </c>
      <c r="K177" s="148">
        <f t="shared" si="29"/>
        <v>0</v>
      </c>
      <c r="L177" s="148">
        <f t="shared" si="29"/>
        <v>0</v>
      </c>
      <c r="M177" s="148">
        <f t="shared" si="24"/>
        <v>190000</v>
      </c>
      <c r="N177" s="164">
        <f t="shared" si="29"/>
        <v>0</v>
      </c>
    </row>
    <row r="178" spans="1:14" customFormat="1" ht="25.5" customHeight="1" x14ac:dyDescent="0.25">
      <c r="A178" s="161">
        <v>381</v>
      </c>
      <c r="B178" s="157" t="s">
        <v>516</v>
      </c>
      <c r="C178" s="151">
        <v>0</v>
      </c>
      <c r="D178" s="151">
        <v>55000</v>
      </c>
      <c r="E178" s="151">
        <v>0</v>
      </c>
      <c r="F178" s="151">
        <v>0</v>
      </c>
      <c r="G178" s="151">
        <v>0</v>
      </c>
      <c r="H178" s="151">
        <v>0</v>
      </c>
      <c r="I178" s="151">
        <v>0</v>
      </c>
      <c r="J178" s="151">
        <v>0</v>
      </c>
      <c r="K178" s="151">
        <v>0</v>
      </c>
      <c r="L178" s="151">
        <v>0</v>
      </c>
      <c r="M178" s="149">
        <f t="shared" si="24"/>
        <v>55000</v>
      </c>
      <c r="N178" s="160"/>
    </row>
    <row r="179" spans="1:14" customFormat="1" ht="25.5" customHeight="1" x14ac:dyDescent="0.25">
      <c r="A179" s="161">
        <v>382</v>
      </c>
      <c r="B179" s="157" t="s">
        <v>517</v>
      </c>
      <c r="C179" s="151">
        <v>0</v>
      </c>
      <c r="D179" s="151">
        <v>135000</v>
      </c>
      <c r="E179" s="151">
        <v>0</v>
      </c>
      <c r="F179" s="151">
        <v>0</v>
      </c>
      <c r="G179" s="151">
        <v>0</v>
      </c>
      <c r="H179" s="151">
        <v>0</v>
      </c>
      <c r="I179" s="151">
        <v>0</v>
      </c>
      <c r="J179" s="151">
        <v>0</v>
      </c>
      <c r="K179" s="151">
        <v>0</v>
      </c>
      <c r="L179" s="151">
        <v>0</v>
      </c>
      <c r="M179" s="149">
        <f t="shared" si="24"/>
        <v>135000</v>
      </c>
      <c r="N179" s="160"/>
    </row>
    <row r="180" spans="1:14" customFormat="1" ht="25.5" customHeight="1" x14ac:dyDescent="0.25">
      <c r="A180" s="161">
        <v>383</v>
      </c>
      <c r="B180" s="157" t="s">
        <v>518</v>
      </c>
      <c r="C180" s="151">
        <v>0</v>
      </c>
      <c r="D180" s="151">
        <v>0</v>
      </c>
      <c r="E180" s="151">
        <v>0</v>
      </c>
      <c r="F180" s="151">
        <v>0</v>
      </c>
      <c r="G180" s="151">
        <v>0</v>
      </c>
      <c r="H180" s="151">
        <v>0</v>
      </c>
      <c r="I180" s="151">
        <v>0</v>
      </c>
      <c r="J180" s="151">
        <v>0</v>
      </c>
      <c r="K180" s="151">
        <v>0</v>
      </c>
      <c r="L180" s="151">
        <v>0</v>
      </c>
      <c r="M180" s="149">
        <f t="shared" si="24"/>
        <v>0</v>
      </c>
      <c r="N180" s="160"/>
    </row>
    <row r="181" spans="1:14" customFormat="1" ht="25.5" customHeight="1" x14ac:dyDescent="0.25">
      <c r="A181" s="161">
        <v>384</v>
      </c>
      <c r="B181" s="157" t="s">
        <v>519</v>
      </c>
      <c r="C181" s="151">
        <v>0</v>
      </c>
      <c r="D181" s="151">
        <v>0</v>
      </c>
      <c r="E181" s="151">
        <v>0</v>
      </c>
      <c r="F181" s="151">
        <v>0</v>
      </c>
      <c r="G181" s="151">
        <v>0</v>
      </c>
      <c r="H181" s="151">
        <v>0</v>
      </c>
      <c r="I181" s="151">
        <v>0</v>
      </c>
      <c r="J181" s="151">
        <v>0</v>
      </c>
      <c r="K181" s="151">
        <v>0</v>
      </c>
      <c r="L181" s="151">
        <v>0</v>
      </c>
      <c r="M181" s="149">
        <f t="shared" si="24"/>
        <v>0</v>
      </c>
      <c r="N181" s="160"/>
    </row>
    <row r="182" spans="1:14" customFormat="1" ht="25.5" customHeight="1" x14ac:dyDescent="0.25">
      <c r="A182" s="161">
        <v>385</v>
      </c>
      <c r="B182" s="157" t="s">
        <v>520</v>
      </c>
      <c r="C182" s="151">
        <v>0</v>
      </c>
      <c r="D182" s="151">
        <v>0</v>
      </c>
      <c r="E182" s="151">
        <v>0</v>
      </c>
      <c r="F182" s="151">
        <v>0</v>
      </c>
      <c r="G182" s="151">
        <v>0</v>
      </c>
      <c r="H182" s="151">
        <v>0</v>
      </c>
      <c r="I182" s="151">
        <v>0</v>
      </c>
      <c r="J182" s="151">
        <v>0</v>
      </c>
      <c r="K182" s="151">
        <v>0</v>
      </c>
      <c r="L182" s="151">
        <v>0</v>
      </c>
      <c r="M182" s="149">
        <f t="shared" si="24"/>
        <v>0</v>
      </c>
      <c r="N182" s="160"/>
    </row>
    <row r="183" spans="1:14" customFormat="1" ht="25.5" customHeight="1" x14ac:dyDescent="0.25">
      <c r="A183" s="154">
        <v>3900</v>
      </c>
      <c r="B183" s="155" t="s">
        <v>521</v>
      </c>
      <c r="C183" s="148">
        <f t="shared" ref="C183:N183" si="30">SUM(C184:C192)</f>
        <v>0</v>
      </c>
      <c r="D183" s="148">
        <f>SUM(D184:D192)</f>
        <v>700000</v>
      </c>
      <c r="E183" s="148">
        <f t="shared" si="30"/>
        <v>10000</v>
      </c>
      <c r="F183" s="148">
        <f t="shared" si="30"/>
        <v>0</v>
      </c>
      <c r="G183" s="148">
        <f t="shared" si="30"/>
        <v>1535000</v>
      </c>
      <c r="H183" s="148">
        <f t="shared" si="30"/>
        <v>0</v>
      </c>
      <c r="I183" s="148">
        <f t="shared" si="30"/>
        <v>0</v>
      </c>
      <c r="J183" s="148">
        <f t="shared" si="30"/>
        <v>0</v>
      </c>
      <c r="K183" s="148">
        <f t="shared" si="30"/>
        <v>0</v>
      </c>
      <c r="L183" s="148">
        <f t="shared" si="30"/>
        <v>0</v>
      </c>
      <c r="M183" s="148">
        <f t="shared" si="24"/>
        <v>2245000</v>
      </c>
      <c r="N183" s="164">
        <f t="shared" si="30"/>
        <v>0</v>
      </c>
    </row>
    <row r="184" spans="1:14" customFormat="1" ht="25.5" customHeight="1" x14ac:dyDescent="0.25">
      <c r="A184" s="161">
        <v>391</v>
      </c>
      <c r="B184" s="157" t="s">
        <v>522</v>
      </c>
      <c r="C184" s="151">
        <v>0</v>
      </c>
      <c r="D184" s="151">
        <v>0</v>
      </c>
      <c r="E184" s="151">
        <v>0</v>
      </c>
      <c r="F184" s="151">
        <v>0</v>
      </c>
      <c r="G184" s="151">
        <v>0</v>
      </c>
      <c r="H184" s="151">
        <v>0</v>
      </c>
      <c r="I184" s="151">
        <v>0</v>
      </c>
      <c r="J184" s="151">
        <v>0</v>
      </c>
      <c r="K184" s="151">
        <v>0</v>
      </c>
      <c r="L184" s="151">
        <v>0</v>
      </c>
      <c r="M184" s="149">
        <f t="shared" si="24"/>
        <v>0</v>
      </c>
      <c r="N184" s="160"/>
    </row>
    <row r="185" spans="1:14" customFormat="1" ht="25.5" customHeight="1" x14ac:dyDescent="0.25">
      <c r="A185" s="161">
        <v>392</v>
      </c>
      <c r="B185" s="157" t="s">
        <v>523</v>
      </c>
      <c r="C185" s="151">
        <v>0</v>
      </c>
      <c r="D185" s="151">
        <v>0</v>
      </c>
      <c r="E185" s="151">
        <v>10000</v>
      </c>
      <c r="F185" s="151">
        <v>0</v>
      </c>
      <c r="G185" s="151">
        <v>0</v>
      </c>
      <c r="H185" s="151">
        <v>0</v>
      </c>
      <c r="I185" s="151">
        <v>0</v>
      </c>
      <c r="J185" s="151">
        <v>0</v>
      </c>
      <c r="K185" s="151">
        <v>0</v>
      </c>
      <c r="L185" s="151">
        <v>0</v>
      </c>
      <c r="M185" s="149">
        <f t="shared" si="24"/>
        <v>10000</v>
      </c>
      <c r="N185" s="160"/>
    </row>
    <row r="186" spans="1:14" customFormat="1" ht="25.5" customHeight="1" x14ac:dyDescent="0.25">
      <c r="A186" s="161">
        <v>393</v>
      </c>
      <c r="B186" s="157" t="s">
        <v>524</v>
      </c>
      <c r="C186" s="151">
        <v>0</v>
      </c>
      <c r="D186" s="151">
        <v>0</v>
      </c>
      <c r="E186" s="151">
        <v>0</v>
      </c>
      <c r="F186" s="151">
        <v>0</v>
      </c>
      <c r="G186" s="151">
        <v>0</v>
      </c>
      <c r="H186" s="151">
        <v>0</v>
      </c>
      <c r="I186" s="151">
        <v>0</v>
      </c>
      <c r="J186" s="151">
        <v>0</v>
      </c>
      <c r="K186" s="151">
        <v>0</v>
      </c>
      <c r="L186" s="151">
        <v>0</v>
      </c>
      <c r="M186" s="149">
        <f t="shared" si="24"/>
        <v>0</v>
      </c>
      <c r="N186" s="160"/>
    </row>
    <row r="187" spans="1:14" customFormat="1" ht="25.5" customHeight="1" x14ac:dyDescent="0.25">
      <c r="A187" s="161">
        <v>394</v>
      </c>
      <c r="B187" s="157" t="s">
        <v>525</v>
      </c>
      <c r="C187" s="151">
        <v>0</v>
      </c>
      <c r="D187" s="151">
        <v>690000</v>
      </c>
      <c r="E187" s="151"/>
      <c r="F187" s="151">
        <v>0</v>
      </c>
      <c r="G187" s="151">
        <f>845000+690000</f>
        <v>1535000</v>
      </c>
      <c r="H187" s="151">
        <v>0</v>
      </c>
      <c r="I187" s="151">
        <v>0</v>
      </c>
      <c r="J187" s="151">
        <v>0</v>
      </c>
      <c r="K187" s="151">
        <v>0</v>
      </c>
      <c r="L187" s="151">
        <v>0</v>
      </c>
      <c r="M187" s="149">
        <f t="shared" si="24"/>
        <v>2225000</v>
      </c>
      <c r="N187" s="160"/>
    </row>
    <row r="188" spans="1:14" customFormat="1" ht="25.5" customHeight="1" x14ac:dyDescent="0.25">
      <c r="A188" s="161">
        <v>395</v>
      </c>
      <c r="B188" s="157" t="s">
        <v>526</v>
      </c>
      <c r="C188" s="151">
        <v>0</v>
      </c>
      <c r="D188" s="151">
        <v>10000</v>
      </c>
      <c r="E188" s="151">
        <v>0</v>
      </c>
      <c r="F188" s="151">
        <v>0</v>
      </c>
      <c r="G188" s="151">
        <v>0</v>
      </c>
      <c r="H188" s="151">
        <v>0</v>
      </c>
      <c r="I188" s="151">
        <v>0</v>
      </c>
      <c r="J188" s="151">
        <v>0</v>
      </c>
      <c r="K188" s="151">
        <v>0</v>
      </c>
      <c r="L188" s="151">
        <v>0</v>
      </c>
      <c r="M188" s="149">
        <f t="shared" si="24"/>
        <v>10000</v>
      </c>
      <c r="N188" s="160"/>
    </row>
    <row r="189" spans="1:14" customFormat="1" ht="25.5" customHeight="1" x14ac:dyDescent="0.25">
      <c r="A189" s="161">
        <v>396</v>
      </c>
      <c r="B189" s="157" t="s">
        <v>527</v>
      </c>
      <c r="C189" s="151">
        <v>0</v>
      </c>
      <c r="D189" s="151">
        <v>0</v>
      </c>
      <c r="E189" s="151">
        <v>0</v>
      </c>
      <c r="F189" s="151">
        <v>0</v>
      </c>
      <c r="G189" s="151">
        <v>0</v>
      </c>
      <c r="H189" s="151">
        <v>0</v>
      </c>
      <c r="I189" s="151">
        <v>0</v>
      </c>
      <c r="J189" s="151">
        <v>0</v>
      </c>
      <c r="K189" s="151">
        <v>0</v>
      </c>
      <c r="L189" s="151">
        <v>0</v>
      </c>
      <c r="M189" s="149">
        <f t="shared" si="24"/>
        <v>0</v>
      </c>
      <c r="N189" s="160"/>
    </row>
    <row r="190" spans="1:14" customFormat="1" ht="25.5" customHeight="1" x14ac:dyDescent="0.25">
      <c r="A190" s="161">
        <v>397</v>
      </c>
      <c r="B190" s="157" t="s">
        <v>528</v>
      </c>
      <c r="C190" s="151">
        <v>0</v>
      </c>
      <c r="D190" s="151">
        <v>0</v>
      </c>
      <c r="E190" s="151">
        <v>0</v>
      </c>
      <c r="F190" s="151">
        <v>0</v>
      </c>
      <c r="G190" s="151">
        <v>0</v>
      </c>
      <c r="H190" s="151">
        <v>0</v>
      </c>
      <c r="I190" s="151">
        <v>0</v>
      </c>
      <c r="J190" s="151">
        <v>0</v>
      </c>
      <c r="K190" s="151">
        <v>0</v>
      </c>
      <c r="L190" s="151">
        <v>0</v>
      </c>
      <c r="M190" s="149">
        <f t="shared" si="24"/>
        <v>0</v>
      </c>
      <c r="N190" s="160"/>
    </row>
    <row r="191" spans="1:14" customFormat="1" ht="25.5" x14ac:dyDescent="0.25">
      <c r="A191" s="161">
        <v>398</v>
      </c>
      <c r="B191" s="157" t="s">
        <v>529</v>
      </c>
      <c r="C191" s="151">
        <v>0</v>
      </c>
      <c r="D191" s="151">
        <v>0</v>
      </c>
      <c r="E191" s="151">
        <v>0</v>
      </c>
      <c r="F191" s="151">
        <v>0</v>
      </c>
      <c r="G191" s="151">
        <v>0</v>
      </c>
      <c r="H191" s="151">
        <v>0</v>
      </c>
      <c r="I191" s="151">
        <v>0</v>
      </c>
      <c r="J191" s="151">
        <v>0</v>
      </c>
      <c r="K191" s="151">
        <v>0</v>
      </c>
      <c r="L191" s="151">
        <v>0</v>
      </c>
      <c r="M191" s="149">
        <f t="shared" si="24"/>
        <v>0</v>
      </c>
      <c r="N191" s="160"/>
    </row>
    <row r="192" spans="1:14" customFormat="1" ht="25.5" customHeight="1" x14ac:dyDescent="0.25">
      <c r="A192" s="161">
        <v>399</v>
      </c>
      <c r="B192" s="157" t="s">
        <v>530</v>
      </c>
      <c r="C192" s="151">
        <v>0</v>
      </c>
      <c r="D192" s="151">
        <v>0</v>
      </c>
      <c r="E192" s="151">
        <v>0</v>
      </c>
      <c r="F192" s="151">
        <v>0</v>
      </c>
      <c r="G192" s="151">
        <v>0</v>
      </c>
      <c r="H192" s="151">
        <v>0</v>
      </c>
      <c r="I192" s="151">
        <v>0</v>
      </c>
      <c r="J192" s="151">
        <v>0</v>
      </c>
      <c r="K192" s="151">
        <v>0</v>
      </c>
      <c r="L192" s="151">
        <v>0</v>
      </c>
      <c r="M192" s="149">
        <f t="shared" si="24"/>
        <v>0</v>
      </c>
      <c r="N192" s="160"/>
    </row>
    <row r="193" spans="1:14" customFormat="1" ht="31.5" x14ac:dyDescent="0.25">
      <c r="A193" s="429">
        <v>4000</v>
      </c>
      <c r="B193" s="430" t="s">
        <v>531</v>
      </c>
      <c r="C193" s="428">
        <f t="shared" ref="C193:N193" si="31">C194+C204+C210+C220+C229+C233+C248+C240+C242</f>
        <v>0</v>
      </c>
      <c r="D193" s="428">
        <f>D194+D204+D210+D220+D229+D233+D248+D240+D242</f>
        <v>67500</v>
      </c>
      <c r="E193" s="428">
        <f t="shared" si="31"/>
        <v>0</v>
      </c>
      <c r="F193" s="428">
        <f t="shared" si="31"/>
        <v>70000</v>
      </c>
      <c r="G193" s="428">
        <f t="shared" si="31"/>
        <v>1270000</v>
      </c>
      <c r="H193" s="428">
        <f t="shared" si="31"/>
        <v>0</v>
      </c>
      <c r="I193" s="428">
        <f t="shared" si="31"/>
        <v>0</v>
      </c>
      <c r="J193" s="428">
        <f t="shared" si="31"/>
        <v>550000</v>
      </c>
      <c r="K193" s="428">
        <f t="shared" si="31"/>
        <v>0</v>
      </c>
      <c r="L193" s="428">
        <f t="shared" si="31"/>
        <v>0</v>
      </c>
      <c r="M193" s="428">
        <f t="shared" si="24"/>
        <v>1957500</v>
      </c>
      <c r="N193" s="166">
        <f t="shared" si="31"/>
        <v>0</v>
      </c>
    </row>
    <row r="194" spans="1:14" customFormat="1" ht="30" x14ac:dyDescent="0.25">
      <c r="A194" s="165">
        <v>4100</v>
      </c>
      <c r="B194" s="158" t="s">
        <v>319</v>
      </c>
      <c r="C194" s="148">
        <f>SUM(C195:C203)</f>
        <v>0</v>
      </c>
      <c r="D194" s="148">
        <f>SUM(D195:D203)</f>
        <v>0</v>
      </c>
      <c r="E194" s="148">
        <f t="shared" ref="E194:N194" si="32">SUM(E195:E203)</f>
        <v>0</v>
      </c>
      <c r="F194" s="148">
        <f t="shared" si="32"/>
        <v>0</v>
      </c>
      <c r="G194" s="148">
        <f t="shared" si="32"/>
        <v>0</v>
      </c>
      <c r="H194" s="148">
        <f t="shared" si="32"/>
        <v>0</v>
      </c>
      <c r="I194" s="148">
        <f t="shared" si="32"/>
        <v>0</v>
      </c>
      <c r="J194" s="148">
        <f t="shared" si="32"/>
        <v>0</v>
      </c>
      <c r="K194" s="148">
        <f t="shared" si="32"/>
        <v>0</v>
      </c>
      <c r="L194" s="148">
        <f t="shared" si="32"/>
        <v>0</v>
      </c>
      <c r="M194" s="148">
        <f t="shared" si="24"/>
        <v>0</v>
      </c>
      <c r="N194" s="164">
        <f t="shared" si="32"/>
        <v>0</v>
      </c>
    </row>
    <row r="195" spans="1:14" customFormat="1" ht="25.5" customHeight="1" x14ac:dyDescent="0.25">
      <c r="A195" s="161">
        <v>411</v>
      </c>
      <c r="B195" s="157" t="s">
        <v>532</v>
      </c>
      <c r="C195" s="152">
        <v>0</v>
      </c>
      <c r="D195" s="152">
        <v>0</v>
      </c>
      <c r="E195" s="152">
        <v>0</v>
      </c>
      <c r="F195" s="152">
        <v>0</v>
      </c>
      <c r="G195" s="152">
        <v>0</v>
      </c>
      <c r="H195" s="152">
        <v>0</v>
      </c>
      <c r="I195" s="152">
        <v>0</v>
      </c>
      <c r="J195" s="152">
        <v>0</v>
      </c>
      <c r="K195" s="152">
        <v>0</v>
      </c>
      <c r="L195" s="152">
        <v>0</v>
      </c>
      <c r="M195" s="149">
        <f t="shared" si="24"/>
        <v>0</v>
      </c>
      <c r="N195" s="160"/>
    </row>
    <row r="196" spans="1:14" customFormat="1" ht="25.5" customHeight="1" x14ac:dyDescent="0.25">
      <c r="A196" s="161">
        <v>412</v>
      </c>
      <c r="B196" s="157" t="s">
        <v>533</v>
      </c>
      <c r="C196" s="152">
        <v>0</v>
      </c>
      <c r="D196" s="152">
        <v>0</v>
      </c>
      <c r="E196" s="152">
        <v>0</v>
      </c>
      <c r="F196" s="152">
        <v>0</v>
      </c>
      <c r="G196" s="152">
        <v>0</v>
      </c>
      <c r="H196" s="152">
        <v>0</v>
      </c>
      <c r="I196" s="152">
        <v>0</v>
      </c>
      <c r="J196" s="152">
        <v>0</v>
      </c>
      <c r="K196" s="152">
        <v>0</v>
      </c>
      <c r="L196" s="152">
        <v>0</v>
      </c>
      <c r="M196" s="149">
        <f t="shared" si="24"/>
        <v>0</v>
      </c>
      <c r="N196" s="160"/>
    </row>
    <row r="197" spans="1:14" customFormat="1" ht="25.5" customHeight="1" x14ac:dyDescent="0.25">
      <c r="A197" s="161">
        <v>413</v>
      </c>
      <c r="B197" s="157" t="s">
        <v>534</v>
      </c>
      <c r="C197" s="152">
        <v>0</v>
      </c>
      <c r="D197" s="152">
        <v>0</v>
      </c>
      <c r="E197" s="152">
        <v>0</v>
      </c>
      <c r="F197" s="152">
        <v>0</v>
      </c>
      <c r="G197" s="152">
        <v>0</v>
      </c>
      <c r="H197" s="152">
        <v>0</v>
      </c>
      <c r="I197" s="152">
        <v>0</v>
      </c>
      <c r="J197" s="152">
        <v>0</v>
      </c>
      <c r="K197" s="152">
        <v>0</v>
      </c>
      <c r="L197" s="152">
        <v>0</v>
      </c>
      <c r="M197" s="149">
        <f t="shared" si="24"/>
        <v>0</v>
      </c>
      <c r="N197" s="160"/>
    </row>
    <row r="198" spans="1:14" customFormat="1" ht="25.5" customHeight="1" x14ac:dyDescent="0.25">
      <c r="A198" s="161">
        <v>414</v>
      </c>
      <c r="B198" s="157" t="s">
        <v>535</v>
      </c>
      <c r="C198" s="151">
        <v>0</v>
      </c>
      <c r="D198" s="151">
        <v>0</v>
      </c>
      <c r="E198" s="151">
        <v>0</v>
      </c>
      <c r="F198" s="151">
        <v>0</v>
      </c>
      <c r="G198" s="151">
        <v>0</v>
      </c>
      <c r="H198" s="151">
        <v>0</v>
      </c>
      <c r="I198" s="151">
        <v>0</v>
      </c>
      <c r="J198" s="151">
        <v>0</v>
      </c>
      <c r="K198" s="151">
        <v>0</v>
      </c>
      <c r="L198" s="151">
        <v>0</v>
      </c>
      <c r="M198" s="149">
        <f t="shared" si="24"/>
        <v>0</v>
      </c>
      <c r="N198" s="160"/>
    </row>
    <row r="199" spans="1:14" customFormat="1" ht="42" customHeight="1" x14ac:dyDescent="0.25">
      <c r="A199" s="161">
        <v>415</v>
      </c>
      <c r="B199" s="157" t="s">
        <v>536</v>
      </c>
      <c r="C199" s="151">
        <v>0</v>
      </c>
      <c r="D199" s="151">
        <v>0</v>
      </c>
      <c r="E199" s="151">
        <v>0</v>
      </c>
      <c r="F199" s="151">
        <v>0</v>
      </c>
      <c r="G199" s="151">
        <v>0</v>
      </c>
      <c r="H199" s="151">
        <v>0</v>
      </c>
      <c r="I199" s="151">
        <v>0</v>
      </c>
      <c r="J199" s="151">
        <v>0</v>
      </c>
      <c r="K199" s="151">
        <v>0</v>
      </c>
      <c r="L199" s="151">
        <v>0</v>
      </c>
      <c r="M199" s="149">
        <f t="shared" ref="M199:M262" si="33">SUM(C199:L199)</f>
        <v>0</v>
      </c>
      <c r="N199" s="160"/>
    </row>
    <row r="200" spans="1:14" customFormat="1" ht="36.75" customHeight="1" x14ac:dyDescent="0.25">
      <c r="A200" s="161">
        <v>416</v>
      </c>
      <c r="B200" s="157" t="s">
        <v>537</v>
      </c>
      <c r="C200" s="151">
        <v>0</v>
      </c>
      <c r="D200" s="151">
        <v>0</v>
      </c>
      <c r="E200" s="151">
        <v>0</v>
      </c>
      <c r="F200" s="151">
        <v>0</v>
      </c>
      <c r="G200" s="151">
        <v>0</v>
      </c>
      <c r="H200" s="151">
        <v>0</v>
      </c>
      <c r="I200" s="151">
        <v>0</v>
      </c>
      <c r="J200" s="151">
        <v>0</v>
      </c>
      <c r="K200" s="151">
        <v>0</v>
      </c>
      <c r="L200" s="151">
        <v>0</v>
      </c>
      <c r="M200" s="149">
        <f t="shared" si="33"/>
        <v>0</v>
      </c>
      <c r="N200" s="160"/>
    </row>
    <row r="201" spans="1:14" customFormat="1" ht="42" customHeight="1" x14ac:dyDescent="0.25">
      <c r="A201" s="161">
        <v>417</v>
      </c>
      <c r="B201" s="157" t="s">
        <v>538</v>
      </c>
      <c r="C201" s="151">
        <v>0</v>
      </c>
      <c r="D201" s="151">
        <v>0</v>
      </c>
      <c r="E201" s="151">
        <v>0</v>
      </c>
      <c r="F201" s="151">
        <v>0</v>
      </c>
      <c r="G201" s="151">
        <v>0</v>
      </c>
      <c r="H201" s="151">
        <v>0</v>
      </c>
      <c r="I201" s="151">
        <v>0</v>
      </c>
      <c r="J201" s="151">
        <v>0</v>
      </c>
      <c r="K201" s="151">
        <v>0</v>
      </c>
      <c r="L201" s="151">
        <v>0</v>
      </c>
      <c r="M201" s="149">
        <f t="shared" si="33"/>
        <v>0</v>
      </c>
      <c r="N201" s="160"/>
    </row>
    <row r="202" spans="1:14" customFormat="1" ht="34.5" customHeight="1" x14ac:dyDescent="0.25">
      <c r="A202" s="161">
        <v>418</v>
      </c>
      <c r="B202" s="157" t="s">
        <v>539</v>
      </c>
      <c r="C202" s="151">
        <v>0</v>
      </c>
      <c r="D202" s="151">
        <v>0</v>
      </c>
      <c r="E202" s="151">
        <v>0</v>
      </c>
      <c r="F202" s="151">
        <v>0</v>
      </c>
      <c r="G202" s="151">
        <v>0</v>
      </c>
      <c r="H202" s="151">
        <v>0</v>
      </c>
      <c r="I202" s="151">
        <v>0</v>
      </c>
      <c r="J202" s="151">
        <v>0</v>
      </c>
      <c r="K202" s="151">
        <v>0</v>
      </c>
      <c r="L202" s="151">
        <v>0</v>
      </c>
      <c r="M202" s="149">
        <f t="shared" si="33"/>
        <v>0</v>
      </c>
      <c r="N202" s="160"/>
    </row>
    <row r="203" spans="1:14" customFormat="1" ht="34.5" customHeight="1" x14ac:dyDescent="0.25">
      <c r="A203" s="161">
        <v>419</v>
      </c>
      <c r="B203" s="157" t="s">
        <v>540</v>
      </c>
      <c r="C203" s="151">
        <v>0</v>
      </c>
      <c r="D203" s="151">
        <v>0</v>
      </c>
      <c r="E203" s="151">
        <v>0</v>
      </c>
      <c r="F203" s="151">
        <v>0</v>
      </c>
      <c r="G203" s="151">
        <v>0</v>
      </c>
      <c r="H203" s="151">
        <v>0</v>
      </c>
      <c r="I203" s="151">
        <v>0</v>
      </c>
      <c r="J203" s="151">
        <v>0</v>
      </c>
      <c r="K203" s="151">
        <v>0</v>
      </c>
      <c r="L203" s="151">
        <v>0</v>
      </c>
      <c r="M203" s="149">
        <f t="shared" si="33"/>
        <v>0</v>
      </c>
      <c r="N203" s="160"/>
    </row>
    <row r="204" spans="1:14" customFormat="1" ht="25.5" customHeight="1" x14ac:dyDescent="0.25">
      <c r="A204" s="154">
        <v>4200</v>
      </c>
      <c r="B204" s="155" t="s">
        <v>541</v>
      </c>
      <c r="C204" s="148">
        <f t="shared" ref="C204:L204" si="34">SUM(C205:C209)</f>
        <v>0</v>
      </c>
      <c r="D204" s="148">
        <f>SUM(D205:D209)</f>
        <v>0</v>
      </c>
      <c r="E204" s="148">
        <f t="shared" si="34"/>
        <v>0</v>
      </c>
      <c r="F204" s="148">
        <f t="shared" si="34"/>
        <v>0</v>
      </c>
      <c r="G204" s="148">
        <f t="shared" si="34"/>
        <v>0</v>
      </c>
      <c r="H204" s="148">
        <f t="shared" si="34"/>
        <v>0</v>
      </c>
      <c r="I204" s="148">
        <f t="shared" si="34"/>
        <v>0</v>
      </c>
      <c r="J204" s="148">
        <f t="shared" si="34"/>
        <v>0</v>
      </c>
      <c r="K204" s="148">
        <f t="shared" si="34"/>
        <v>0</v>
      </c>
      <c r="L204" s="148">
        <f t="shared" si="34"/>
        <v>0</v>
      </c>
      <c r="M204" s="148">
        <f t="shared" si="33"/>
        <v>0</v>
      </c>
      <c r="N204" s="163"/>
    </row>
    <row r="205" spans="1:14" customFormat="1" ht="25.5" x14ac:dyDescent="0.25">
      <c r="A205" s="161">
        <v>421</v>
      </c>
      <c r="B205" s="157" t="s">
        <v>542</v>
      </c>
      <c r="C205" s="151">
        <v>0</v>
      </c>
      <c r="D205" s="151">
        <v>0</v>
      </c>
      <c r="E205" s="151">
        <v>0</v>
      </c>
      <c r="F205" s="151">
        <v>0</v>
      </c>
      <c r="G205" s="151">
        <v>0</v>
      </c>
      <c r="H205" s="151">
        <v>0</v>
      </c>
      <c r="I205" s="151">
        <v>0</v>
      </c>
      <c r="J205" s="151">
        <v>0</v>
      </c>
      <c r="K205" s="151">
        <v>0</v>
      </c>
      <c r="L205" s="151">
        <v>0</v>
      </c>
      <c r="M205" s="149">
        <f t="shared" si="33"/>
        <v>0</v>
      </c>
      <c r="N205" s="160"/>
    </row>
    <row r="206" spans="1:14" customFormat="1" ht="26.25" customHeight="1" x14ac:dyDescent="0.25">
      <c r="A206" s="161">
        <v>422</v>
      </c>
      <c r="B206" s="157" t="s">
        <v>543</v>
      </c>
      <c r="C206" s="151">
        <v>0</v>
      </c>
      <c r="D206" s="151">
        <v>0</v>
      </c>
      <c r="E206" s="151">
        <v>0</v>
      </c>
      <c r="F206" s="151">
        <v>0</v>
      </c>
      <c r="G206" s="151">
        <v>0</v>
      </c>
      <c r="H206" s="151">
        <v>0</v>
      </c>
      <c r="I206" s="151">
        <v>0</v>
      </c>
      <c r="J206" s="151">
        <v>0</v>
      </c>
      <c r="K206" s="151">
        <v>0</v>
      </c>
      <c r="L206" s="151">
        <v>0</v>
      </c>
      <c r="M206" s="149">
        <f t="shared" si="33"/>
        <v>0</v>
      </c>
      <c r="N206" s="160"/>
    </row>
    <row r="207" spans="1:14" customFormat="1" ht="25.5" x14ac:dyDescent="0.25">
      <c r="A207" s="161">
        <v>423</v>
      </c>
      <c r="B207" s="157" t="s">
        <v>544</v>
      </c>
      <c r="C207" s="151">
        <v>0</v>
      </c>
      <c r="D207" s="151">
        <v>0</v>
      </c>
      <c r="E207" s="151">
        <v>0</v>
      </c>
      <c r="F207" s="151">
        <v>0</v>
      </c>
      <c r="G207" s="151">
        <v>0</v>
      </c>
      <c r="H207" s="151">
        <v>0</v>
      </c>
      <c r="I207" s="151">
        <v>0</v>
      </c>
      <c r="J207" s="151">
        <v>0</v>
      </c>
      <c r="K207" s="151">
        <v>0</v>
      </c>
      <c r="L207" s="151">
        <v>0</v>
      </c>
      <c r="M207" s="149">
        <f t="shared" si="33"/>
        <v>0</v>
      </c>
      <c r="N207" s="160"/>
    </row>
    <row r="208" spans="1:14" customFormat="1" ht="25.5" customHeight="1" x14ac:dyDescent="0.25">
      <c r="A208" s="161">
        <v>424</v>
      </c>
      <c r="B208" s="157" t="s">
        <v>545</v>
      </c>
      <c r="C208" s="151">
        <v>0</v>
      </c>
      <c r="D208" s="151">
        <v>0</v>
      </c>
      <c r="E208" s="151">
        <v>0</v>
      </c>
      <c r="F208" s="151">
        <v>0</v>
      </c>
      <c r="G208" s="151">
        <v>0</v>
      </c>
      <c r="H208" s="151">
        <v>0</v>
      </c>
      <c r="I208" s="151">
        <v>0</v>
      </c>
      <c r="J208" s="151">
        <v>0</v>
      </c>
      <c r="K208" s="151">
        <v>0</v>
      </c>
      <c r="L208" s="151">
        <v>0</v>
      </c>
      <c r="M208" s="149">
        <f t="shared" si="33"/>
        <v>0</v>
      </c>
      <c r="N208" s="160"/>
    </row>
    <row r="209" spans="1:14" customFormat="1" ht="25.5" x14ac:dyDescent="0.25">
      <c r="A209" s="161">
        <v>425</v>
      </c>
      <c r="B209" s="157" t="s">
        <v>546</v>
      </c>
      <c r="C209" s="151">
        <v>0</v>
      </c>
      <c r="D209" s="151">
        <v>0</v>
      </c>
      <c r="E209" s="151">
        <v>0</v>
      </c>
      <c r="F209" s="151">
        <v>0</v>
      </c>
      <c r="G209" s="151">
        <v>0</v>
      </c>
      <c r="H209" s="151">
        <v>0</v>
      </c>
      <c r="I209" s="151">
        <v>0</v>
      </c>
      <c r="J209" s="151">
        <v>0</v>
      </c>
      <c r="K209" s="151">
        <v>0</v>
      </c>
      <c r="L209" s="151">
        <v>0</v>
      </c>
      <c r="M209" s="149">
        <f t="shared" si="33"/>
        <v>0</v>
      </c>
      <c r="N209" s="160"/>
    </row>
    <row r="210" spans="1:14" customFormat="1" ht="25.5" customHeight="1" x14ac:dyDescent="0.25">
      <c r="A210" s="154">
        <v>4300</v>
      </c>
      <c r="B210" s="155" t="s">
        <v>322</v>
      </c>
      <c r="C210" s="148">
        <f t="shared" ref="C210:N210" si="35">SUM(C211:C219)</f>
        <v>0</v>
      </c>
      <c r="D210" s="148">
        <f>SUM(D211:D219)</f>
        <v>0</v>
      </c>
      <c r="E210" s="148">
        <f t="shared" si="35"/>
        <v>0</v>
      </c>
      <c r="F210" s="148">
        <f t="shared" si="35"/>
        <v>70000</v>
      </c>
      <c r="G210" s="148">
        <f t="shared" si="35"/>
        <v>700000</v>
      </c>
      <c r="H210" s="148">
        <f t="shared" si="35"/>
        <v>0</v>
      </c>
      <c r="I210" s="148">
        <f t="shared" si="35"/>
        <v>0</v>
      </c>
      <c r="J210" s="148">
        <f t="shared" si="35"/>
        <v>0</v>
      </c>
      <c r="K210" s="148">
        <f t="shared" si="35"/>
        <v>0</v>
      </c>
      <c r="L210" s="148">
        <f t="shared" si="35"/>
        <v>0</v>
      </c>
      <c r="M210" s="148">
        <f t="shared" si="33"/>
        <v>770000</v>
      </c>
      <c r="N210" s="164">
        <f t="shared" si="35"/>
        <v>0</v>
      </c>
    </row>
    <row r="211" spans="1:14" customFormat="1" ht="25.5" customHeight="1" x14ac:dyDescent="0.25">
      <c r="A211" s="161">
        <v>431</v>
      </c>
      <c r="B211" s="157" t="s">
        <v>547</v>
      </c>
      <c r="C211" s="151">
        <v>0</v>
      </c>
      <c r="D211" s="151">
        <v>0</v>
      </c>
      <c r="E211" s="151">
        <v>0</v>
      </c>
      <c r="F211" s="151">
        <v>0</v>
      </c>
      <c r="G211" s="151">
        <v>0</v>
      </c>
      <c r="H211" s="151">
        <v>0</v>
      </c>
      <c r="I211" s="151">
        <v>0</v>
      </c>
      <c r="J211" s="151">
        <v>0</v>
      </c>
      <c r="K211" s="151">
        <v>0</v>
      </c>
      <c r="L211" s="151">
        <v>0</v>
      </c>
      <c r="M211" s="149">
        <f t="shared" si="33"/>
        <v>0</v>
      </c>
      <c r="N211" s="160"/>
    </row>
    <row r="212" spans="1:14" customFormat="1" ht="25.5" customHeight="1" x14ac:dyDescent="0.25">
      <c r="A212" s="161">
        <v>432</v>
      </c>
      <c r="B212" s="157" t="s">
        <v>548</v>
      </c>
      <c r="C212" s="151">
        <v>0</v>
      </c>
      <c r="D212" s="151">
        <v>0</v>
      </c>
      <c r="E212" s="151">
        <v>0</v>
      </c>
      <c r="F212" s="151">
        <v>0</v>
      </c>
      <c r="G212" s="151">
        <v>0</v>
      </c>
      <c r="H212" s="151">
        <v>0</v>
      </c>
      <c r="I212" s="151">
        <v>0</v>
      </c>
      <c r="J212" s="151">
        <v>0</v>
      </c>
      <c r="K212" s="151">
        <v>0</v>
      </c>
      <c r="L212" s="151">
        <v>0</v>
      </c>
      <c r="M212" s="149">
        <f t="shared" si="33"/>
        <v>0</v>
      </c>
      <c r="N212" s="160"/>
    </row>
    <row r="213" spans="1:14" customFormat="1" ht="25.5" customHeight="1" x14ac:dyDescent="0.25">
      <c r="A213" s="161">
        <v>433</v>
      </c>
      <c r="B213" s="157" t="s">
        <v>549</v>
      </c>
      <c r="C213" s="151">
        <v>0</v>
      </c>
      <c r="D213" s="151">
        <v>0</v>
      </c>
      <c r="E213" s="151">
        <v>0</v>
      </c>
      <c r="F213" s="151">
        <v>0</v>
      </c>
      <c r="G213" s="151">
        <v>700000</v>
      </c>
      <c r="H213" s="151">
        <v>0</v>
      </c>
      <c r="I213" s="151">
        <v>0</v>
      </c>
      <c r="J213" s="151">
        <v>0</v>
      </c>
      <c r="K213" s="151">
        <v>0</v>
      </c>
      <c r="L213" s="151">
        <v>0</v>
      </c>
      <c r="M213" s="149">
        <f t="shared" si="33"/>
        <v>700000</v>
      </c>
      <c r="N213" s="160"/>
    </row>
    <row r="214" spans="1:14" customFormat="1" ht="25.5" customHeight="1" x14ac:dyDescent="0.25">
      <c r="A214" s="161">
        <v>434</v>
      </c>
      <c r="B214" s="157" t="s">
        <v>550</v>
      </c>
      <c r="C214" s="151">
        <v>0</v>
      </c>
      <c r="D214" s="151">
        <v>0</v>
      </c>
      <c r="E214" s="151">
        <v>0</v>
      </c>
      <c r="F214" s="151">
        <v>0</v>
      </c>
      <c r="G214" s="151">
        <v>0</v>
      </c>
      <c r="H214" s="151">
        <v>0</v>
      </c>
      <c r="I214" s="151">
        <v>0</v>
      </c>
      <c r="J214" s="151">
        <v>0</v>
      </c>
      <c r="K214" s="151">
        <v>0</v>
      </c>
      <c r="L214" s="151">
        <v>0</v>
      </c>
      <c r="M214" s="149">
        <f t="shared" si="33"/>
        <v>0</v>
      </c>
      <c r="N214" s="160"/>
    </row>
    <row r="215" spans="1:14" customFormat="1" ht="25.5" customHeight="1" x14ac:dyDescent="0.25">
      <c r="A215" s="161">
        <v>435</v>
      </c>
      <c r="B215" s="157" t="s">
        <v>551</v>
      </c>
      <c r="C215" s="151">
        <v>0</v>
      </c>
      <c r="D215" s="151">
        <v>0</v>
      </c>
      <c r="E215" s="151">
        <v>0</v>
      </c>
      <c r="F215" s="151">
        <v>0</v>
      </c>
      <c r="G215" s="151">
        <v>0</v>
      </c>
      <c r="H215" s="151">
        <v>0</v>
      </c>
      <c r="I215" s="151">
        <v>0</v>
      </c>
      <c r="J215" s="151">
        <v>0</v>
      </c>
      <c r="K215" s="151">
        <v>0</v>
      </c>
      <c r="L215" s="151">
        <v>0</v>
      </c>
      <c r="M215" s="149">
        <f t="shared" si="33"/>
        <v>0</v>
      </c>
      <c r="N215" s="160"/>
    </row>
    <row r="216" spans="1:14" customFormat="1" ht="25.5" customHeight="1" x14ac:dyDescent="0.25">
      <c r="A216" s="161">
        <v>436</v>
      </c>
      <c r="B216" s="157" t="s">
        <v>552</v>
      </c>
      <c r="C216" s="151">
        <v>0</v>
      </c>
      <c r="D216" s="151">
        <v>0</v>
      </c>
      <c r="E216" s="151">
        <v>0</v>
      </c>
      <c r="F216" s="151">
        <v>0</v>
      </c>
      <c r="G216" s="151">
        <v>0</v>
      </c>
      <c r="H216" s="151">
        <v>0</v>
      </c>
      <c r="I216" s="151">
        <v>0</v>
      </c>
      <c r="J216" s="151">
        <v>0</v>
      </c>
      <c r="K216" s="151">
        <v>0</v>
      </c>
      <c r="L216" s="151">
        <v>0</v>
      </c>
      <c r="M216" s="149">
        <f t="shared" si="33"/>
        <v>0</v>
      </c>
      <c r="N216" s="160"/>
    </row>
    <row r="217" spans="1:14" customFormat="1" ht="25.5" customHeight="1" x14ac:dyDescent="0.25">
      <c r="A217" s="161">
        <v>437</v>
      </c>
      <c r="B217" s="157" t="s">
        <v>553</v>
      </c>
      <c r="C217" s="151">
        <v>0</v>
      </c>
      <c r="D217" s="151">
        <v>0</v>
      </c>
      <c r="E217" s="151">
        <v>0</v>
      </c>
      <c r="F217" s="151">
        <v>0</v>
      </c>
      <c r="G217" s="151">
        <v>0</v>
      </c>
      <c r="H217" s="151">
        <v>0</v>
      </c>
      <c r="I217" s="151">
        <v>0</v>
      </c>
      <c r="J217" s="151">
        <v>0</v>
      </c>
      <c r="K217" s="151">
        <v>0</v>
      </c>
      <c r="L217" s="151">
        <v>0</v>
      </c>
      <c r="M217" s="149">
        <f t="shared" si="33"/>
        <v>0</v>
      </c>
      <c r="N217" s="160"/>
    </row>
    <row r="218" spans="1:14" customFormat="1" ht="25.5" customHeight="1" x14ac:dyDescent="0.25">
      <c r="A218" s="161">
        <v>438</v>
      </c>
      <c r="B218" s="157" t="s">
        <v>554</v>
      </c>
      <c r="C218" s="151">
        <v>0</v>
      </c>
      <c r="D218" s="151">
        <v>0</v>
      </c>
      <c r="E218" s="151">
        <v>0</v>
      </c>
      <c r="F218" s="151">
        <v>0</v>
      </c>
      <c r="G218" s="151">
        <v>0</v>
      </c>
      <c r="H218" s="151">
        <v>0</v>
      </c>
      <c r="I218" s="151">
        <v>0</v>
      </c>
      <c r="J218" s="151">
        <v>0</v>
      </c>
      <c r="K218" s="151">
        <v>0</v>
      </c>
      <c r="L218" s="151">
        <v>0</v>
      </c>
      <c r="M218" s="149">
        <f t="shared" si="33"/>
        <v>0</v>
      </c>
      <c r="N218" s="160"/>
    </row>
    <row r="219" spans="1:14" customFormat="1" ht="25.5" customHeight="1" x14ac:dyDescent="0.25">
      <c r="A219" s="161">
        <v>439</v>
      </c>
      <c r="B219" s="157" t="s">
        <v>555</v>
      </c>
      <c r="C219" s="151">
        <v>0</v>
      </c>
      <c r="D219" s="151">
        <v>0</v>
      </c>
      <c r="E219" s="151">
        <v>0</v>
      </c>
      <c r="F219" s="151">
        <v>70000</v>
      </c>
      <c r="G219" s="151">
        <v>0</v>
      </c>
      <c r="H219" s="151">
        <v>0</v>
      </c>
      <c r="I219" s="151">
        <v>0</v>
      </c>
      <c r="J219" s="151">
        <v>0</v>
      </c>
      <c r="K219" s="151">
        <v>0</v>
      </c>
      <c r="L219" s="151">
        <v>0</v>
      </c>
      <c r="M219" s="149">
        <f t="shared" si="33"/>
        <v>70000</v>
      </c>
      <c r="N219" s="160"/>
    </row>
    <row r="220" spans="1:14" customFormat="1" ht="25.5" customHeight="1" x14ac:dyDescent="0.25">
      <c r="A220" s="154">
        <v>4400</v>
      </c>
      <c r="B220" s="155" t="s">
        <v>325</v>
      </c>
      <c r="C220" s="148">
        <f t="shared" ref="C220:N220" si="36">SUM(C221:C228)</f>
        <v>0</v>
      </c>
      <c r="D220" s="148">
        <f>SUM(D221:D228)</f>
        <v>67500</v>
      </c>
      <c r="E220" s="148">
        <f t="shared" si="36"/>
        <v>0</v>
      </c>
      <c r="F220" s="148">
        <f t="shared" si="36"/>
        <v>0</v>
      </c>
      <c r="G220" s="148">
        <f t="shared" si="36"/>
        <v>570000</v>
      </c>
      <c r="H220" s="148">
        <f t="shared" si="36"/>
        <v>0</v>
      </c>
      <c r="I220" s="148">
        <f t="shared" si="36"/>
        <v>0</v>
      </c>
      <c r="J220" s="148">
        <f t="shared" si="36"/>
        <v>550000</v>
      </c>
      <c r="K220" s="148">
        <f t="shared" si="36"/>
        <v>0</v>
      </c>
      <c r="L220" s="148">
        <f t="shared" si="36"/>
        <v>0</v>
      </c>
      <c r="M220" s="148">
        <f t="shared" si="33"/>
        <v>1187500</v>
      </c>
      <c r="N220" s="164">
        <f t="shared" si="36"/>
        <v>0</v>
      </c>
    </row>
    <row r="221" spans="1:14" customFormat="1" ht="25.5" customHeight="1" x14ac:dyDescent="0.25">
      <c r="A221" s="161">
        <v>441</v>
      </c>
      <c r="B221" s="157" t="s">
        <v>556</v>
      </c>
      <c r="C221" s="151">
        <v>0</v>
      </c>
      <c r="D221" s="151">
        <v>0</v>
      </c>
      <c r="E221" s="151">
        <v>0</v>
      </c>
      <c r="F221" s="151">
        <v>0</v>
      </c>
      <c r="G221" s="151">
        <v>570000</v>
      </c>
      <c r="H221" s="151">
        <v>0</v>
      </c>
      <c r="I221" s="151">
        <v>0</v>
      </c>
      <c r="J221" s="151">
        <v>550000</v>
      </c>
      <c r="K221" s="151">
        <v>0</v>
      </c>
      <c r="L221" s="151">
        <v>0</v>
      </c>
      <c r="M221" s="149">
        <f t="shared" si="33"/>
        <v>1120000</v>
      </c>
      <c r="N221" s="160"/>
    </row>
    <row r="222" spans="1:14" customFormat="1" ht="25.5" customHeight="1" x14ac:dyDescent="0.25">
      <c r="A222" s="161">
        <v>442</v>
      </c>
      <c r="B222" s="157" t="s">
        <v>557</v>
      </c>
      <c r="C222" s="151">
        <v>0</v>
      </c>
      <c r="D222" s="151">
        <v>55000</v>
      </c>
      <c r="E222" s="151">
        <v>0</v>
      </c>
      <c r="F222" s="151">
        <v>0</v>
      </c>
      <c r="G222" s="151">
        <v>0</v>
      </c>
      <c r="H222" s="151">
        <v>0</v>
      </c>
      <c r="I222" s="151">
        <v>0</v>
      </c>
      <c r="J222" s="151">
        <v>0</v>
      </c>
      <c r="K222" s="151">
        <v>0</v>
      </c>
      <c r="L222" s="151">
        <v>0</v>
      </c>
      <c r="M222" s="149">
        <f t="shared" si="33"/>
        <v>55000</v>
      </c>
      <c r="N222" s="160"/>
    </row>
    <row r="223" spans="1:14" customFormat="1" ht="25.5" customHeight="1" x14ac:dyDescent="0.25">
      <c r="A223" s="161">
        <v>443</v>
      </c>
      <c r="B223" s="157" t="s">
        <v>558</v>
      </c>
      <c r="C223" s="151">
        <v>0</v>
      </c>
      <c r="D223" s="151">
        <v>10000</v>
      </c>
      <c r="E223" s="151">
        <v>0</v>
      </c>
      <c r="F223" s="151">
        <v>0</v>
      </c>
      <c r="G223" s="151">
        <v>0</v>
      </c>
      <c r="H223" s="151">
        <v>0</v>
      </c>
      <c r="I223" s="151">
        <v>0</v>
      </c>
      <c r="J223" s="151">
        <v>0</v>
      </c>
      <c r="K223" s="151">
        <v>0</v>
      </c>
      <c r="L223" s="151">
        <v>0</v>
      </c>
      <c r="M223" s="149">
        <f t="shared" si="33"/>
        <v>10000</v>
      </c>
      <c r="N223" s="160"/>
    </row>
    <row r="224" spans="1:14" customFormat="1" ht="25.5" customHeight="1" x14ac:dyDescent="0.25">
      <c r="A224" s="161">
        <v>444</v>
      </c>
      <c r="B224" s="157" t="s">
        <v>559</v>
      </c>
      <c r="C224" s="151">
        <v>0</v>
      </c>
      <c r="D224" s="151">
        <v>0</v>
      </c>
      <c r="E224" s="151">
        <v>0</v>
      </c>
      <c r="F224" s="151">
        <v>0</v>
      </c>
      <c r="G224" s="151">
        <v>0</v>
      </c>
      <c r="H224" s="151">
        <v>0</v>
      </c>
      <c r="I224" s="151">
        <v>0</v>
      </c>
      <c r="J224" s="151">
        <v>0</v>
      </c>
      <c r="K224" s="151">
        <v>0</v>
      </c>
      <c r="L224" s="151">
        <v>0</v>
      </c>
      <c r="M224" s="149">
        <f t="shared" si="33"/>
        <v>0</v>
      </c>
      <c r="N224" s="160"/>
    </row>
    <row r="225" spans="1:14" customFormat="1" ht="25.5" customHeight="1" x14ac:dyDescent="0.25">
      <c r="A225" s="161">
        <v>445</v>
      </c>
      <c r="B225" s="157" t="s">
        <v>560</v>
      </c>
      <c r="C225" s="151">
        <v>0</v>
      </c>
      <c r="D225" s="151">
        <v>2500</v>
      </c>
      <c r="E225" s="151">
        <v>0</v>
      </c>
      <c r="F225" s="151">
        <v>0</v>
      </c>
      <c r="G225" s="151">
        <v>0</v>
      </c>
      <c r="H225" s="151">
        <v>0</v>
      </c>
      <c r="I225" s="151">
        <v>0</v>
      </c>
      <c r="J225" s="151">
        <v>0</v>
      </c>
      <c r="K225" s="151">
        <v>0</v>
      </c>
      <c r="L225" s="151">
        <v>0</v>
      </c>
      <c r="M225" s="149">
        <f t="shared" si="33"/>
        <v>2500</v>
      </c>
      <c r="N225" s="160"/>
    </row>
    <row r="226" spans="1:14" customFormat="1" ht="25.5" customHeight="1" x14ac:dyDescent="0.25">
      <c r="A226" s="161">
        <v>446</v>
      </c>
      <c r="B226" s="157" t="s">
        <v>561</v>
      </c>
      <c r="C226" s="151">
        <v>0</v>
      </c>
      <c r="D226" s="151">
        <v>0</v>
      </c>
      <c r="E226" s="151">
        <v>0</v>
      </c>
      <c r="F226" s="151">
        <v>0</v>
      </c>
      <c r="G226" s="151">
        <v>0</v>
      </c>
      <c r="H226" s="151">
        <v>0</v>
      </c>
      <c r="I226" s="151">
        <v>0</v>
      </c>
      <c r="J226" s="151">
        <v>0</v>
      </c>
      <c r="K226" s="151">
        <v>0</v>
      </c>
      <c r="L226" s="151">
        <v>0</v>
      </c>
      <c r="M226" s="149">
        <f t="shared" si="33"/>
        <v>0</v>
      </c>
      <c r="N226" s="160"/>
    </row>
    <row r="227" spans="1:14" customFormat="1" ht="25.5" customHeight="1" x14ac:dyDescent="0.25">
      <c r="A227" s="161">
        <v>447</v>
      </c>
      <c r="B227" s="157" t="s">
        <v>562</v>
      </c>
      <c r="C227" s="151">
        <v>0</v>
      </c>
      <c r="D227" s="151">
        <v>0</v>
      </c>
      <c r="E227" s="151">
        <v>0</v>
      </c>
      <c r="F227" s="151">
        <v>0</v>
      </c>
      <c r="G227" s="151">
        <v>0</v>
      </c>
      <c r="H227" s="151">
        <v>0</v>
      </c>
      <c r="I227" s="151">
        <v>0</v>
      </c>
      <c r="J227" s="151">
        <v>0</v>
      </c>
      <c r="K227" s="151">
        <v>0</v>
      </c>
      <c r="L227" s="151">
        <v>0</v>
      </c>
      <c r="M227" s="149">
        <f t="shared" si="33"/>
        <v>0</v>
      </c>
      <c r="N227" s="160"/>
    </row>
    <row r="228" spans="1:14" customFormat="1" ht="25.5" customHeight="1" x14ac:dyDescent="0.25">
      <c r="A228" s="161">
        <v>448</v>
      </c>
      <c r="B228" s="157" t="s">
        <v>563</v>
      </c>
      <c r="C228" s="151">
        <v>0</v>
      </c>
      <c r="D228" s="151">
        <v>0</v>
      </c>
      <c r="E228" s="151">
        <v>0</v>
      </c>
      <c r="F228" s="151">
        <v>0</v>
      </c>
      <c r="G228" s="151">
        <v>0</v>
      </c>
      <c r="H228" s="151">
        <v>0</v>
      </c>
      <c r="I228" s="151">
        <v>0</v>
      </c>
      <c r="J228" s="151">
        <v>0</v>
      </c>
      <c r="K228" s="151">
        <v>0</v>
      </c>
      <c r="L228" s="151">
        <v>0</v>
      </c>
      <c r="M228" s="149">
        <f t="shared" si="33"/>
        <v>0</v>
      </c>
      <c r="N228" s="160"/>
    </row>
    <row r="229" spans="1:14" customFormat="1" ht="25.5" customHeight="1" x14ac:dyDescent="0.25">
      <c r="A229" s="154">
        <v>4500</v>
      </c>
      <c r="B229" s="155" t="s">
        <v>328</v>
      </c>
      <c r="C229" s="148">
        <f t="shared" ref="C229:N229" si="37">SUM(C230:C232)</f>
        <v>0</v>
      </c>
      <c r="D229" s="148">
        <f>SUM(D230:D232)</f>
        <v>0</v>
      </c>
      <c r="E229" s="148">
        <f t="shared" si="37"/>
        <v>0</v>
      </c>
      <c r="F229" s="148">
        <f t="shared" si="37"/>
        <v>0</v>
      </c>
      <c r="G229" s="148">
        <f t="shared" si="37"/>
        <v>0</v>
      </c>
      <c r="H229" s="148">
        <f t="shared" si="37"/>
        <v>0</v>
      </c>
      <c r="I229" s="148">
        <f t="shared" si="37"/>
        <v>0</v>
      </c>
      <c r="J229" s="148">
        <f t="shared" si="37"/>
        <v>0</v>
      </c>
      <c r="K229" s="148">
        <f t="shared" si="37"/>
        <v>0</v>
      </c>
      <c r="L229" s="148">
        <f t="shared" si="37"/>
        <v>0</v>
      </c>
      <c r="M229" s="148">
        <f t="shared" si="33"/>
        <v>0</v>
      </c>
      <c r="N229" s="164">
        <f t="shared" si="37"/>
        <v>0</v>
      </c>
    </row>
    <row r="230" spans="1:14" customFormat="1" ht="25.5" customHeight="1" x14ac:dyDescent="0.25">
      <c r="A230" s="161">
        <v>451</v>
      </c>
      <c r="B230" s="157" t="s">
        <v>564</v>
      </c>
      <c r="C230" s="151">
        <v>0</v>
      </c>
      <c r="D230" s="151">
        <v>0</v>
      </c>
      <c r="E230" s="151">
        <v>0</v>
      </c>
      <c r="F230" s="151">
        <v>0</v>
      </c>
      <c r="G230" s="151">
        <v>0</v>
      </c>
      <c r="H230" s="151">
        <v>0</v>
      </c>
      <c r="I230" s="151">
        <v>0</v>
      </c>
      <c r="J230" s="151">
        <v>0</v>
      </c>
      <c r="K230" s="151">
        <v>0</v>
      </c>
      <c r="L230" s="151">
        <v>0</v>
      </c>
      <c r="M230" s="149">
        <f t="shared" si="33"/>
        <v>0</v>
      </c>
      <c r="N230" s="160"/>
    </row>
    <row r="231" spans="1:14" customFormat="1" ht="25.5" customHeight="1" x14ac:dyDescent="0.25">
      <c r="A231" s="161">
        <v>452</v>
      </c>
      <c r="B231" s="157" t="s">
        <v>565</v>
      </c>
      <c r="C231" s="151">
        <v>0</v>
      </c>
      <c r="D231" s="556">
        <v>0</v>
      </c>
      <c r="E231" s="151">
        <v>0</v>
      </c>
      <c r="F231" s="151">
        <v>0</v>
      </c>
      <c r="G231" s="151">
        <v>0</v>
      </c>
      <c r="H231" s="151">
        <v>0</v>
      </c>
      <c r="I231" s="151">
        <v>0</v>
      </c>
      <c r="J231" s="151">
        <v>0</v>
      </c>
      <c r="K231" s="151">
        <v>0</v>
      </c>
      <c r="L231" s="151">
        <v>0</v>
      </c>
      <c r="M231" s="149">
        <f t="shared" si="33"/>
        <v>0</v>
      </c>
      <c r="N231" s="160"/>
    </row>
    <row r="232" spans="1:14" customFormat="1" ht="25.5" customHeight="1" x14ac:dyDescent="0.25">
      <c r="A232" s="161">
        <v>459</v>
      </c>
      <c r="B232" s="157" t="s">
        <v>566</v>
      </c>
      <c r="C232" s="151">
        <v>0</v>
      </c>
      <c r="D232" s="151">
        <v>0</v>
      </c>
      <c r="E232" s="151">
        <v>0</v>
      </c>
      <c r="F232" s="151">
        <v>0</v>
      </c>
      <c r="G232" s="151">
        <v>0</v>
      </c>
      <c r="H232" s="151">
        <v>0</v>
      </c>
      <c r="I232" s="151">
        <v>0</v>
      </c>
      <c r="J232" s="151">
        <v>0</v>
      </c>
      <c r="K232" s="151">
        <v>0</v>
      </c>
      <c r="L232" s="151">
        <v>0</v>
      </c>
      <c r="M232" s="149">
        <f t="shared" si="33"/>
        <v>0</v>
      </c>
      <c r="N232" s="160"/>
    </row>
    <row r="233" spans="1:14" customFormat="1" ht="35.25" customHeight="1" x14ac:dyDescent="0.25">
      <c r="A233" s="154">
        <v>4600</v>
      </c>
      <c r="B233" s="133" t="s">
        <v>567</v>
      </c>
      <c r="C233" s="148">
        <f t="shared" ref="C233:N233" si="38">SUM(C234:C239)</f>
        <v>0</v>
      </c>
      <c r="D233" s="148">
        <f>SUM(D234:D239)</f>
        <v>0</v>
      </c>
      <c r="E233" s="148">
        <f t="shared" si="38"/>
        <v>0</v>
      </c>
      <c r="F233" s="148">
        <f t="shared" si="38"/>
        <v>0</v>
      </c>
      <c r="G233" s="148">
        <f t="shared" si="38"/>
        <v>0</v>
      </c>
      <c r="H233" s="148">
        <f t="shared" si="38"/>
        <v>0</v>
      </c>
      <c r="I233" s="148">
        <f t="shared" si="38"/>
        <v>0</v>
      </c>
      <c r="J233" s="148">
        <f t="shared" si="38"/>
        <v>0</v>
      </c>
      <c r="K233" s="148">
        <f t="shared" si="38"/>
        <v>0</v>
      </c>
      <c r="L233" s="148">
        <f t="shared" si="38"/>
        <v>0</v>
      </c>
      <c r="M233" s="148">
        <f t="shared" si="33"/>
        <v>0</v>
      </c>
      <c r="N233" s="164">
        <f t="shared" si="38"/>
        <v>0</v>
      </c>
    </row>
    <row r="234" spans="1:14" customFormat="1" ht="25.5" customHeight="1" x14ac:dyDescent="0.25">
      <c r="A234" s="161">
        <v>461</v>
      </c>
      <c r="B234" s="157" t="s">
        <v>568</v>
      </c>
      <c r="C234" s="151">
        <v>0</v>
      </c>
      <c r="D234" s="151">
        <v>0</v>
      </c>
      <c r="E234" s="151">
        <v>0</v>
      </c>
      <c r="F234" s="151">
        <v>0</v>
      </c>
      <c r="G234" s="151">
        <v>0</v>
      </c>
      <c r="H234" s="151">
        <v>0</v>
      </c>
      <c r="I234" s="151">
        <v>0</v>
      </c>
      <c r="J234" s="151">
        <v>0</v>
      </c>
      <c r="K234" s="151">
        <v>0</v>
      </c>
      <c r="L234" s="151">
        <v>0</v>
      </c>
      <c r="M234" s="149">
        <f t="shared" si="33"/>
        <v>0</v>
      </c>
      <c r="N234" s="160"/>
    </row>
    <row r="235" spans="1:14" customFormat="1" ht="25.5" customHeight="1" x14ac:dyDescent="0.25">
      <c r="A235" s="161">
        <v>462</v>
      </c>
      <c r="B235" s="157" t="s">
        <v>569</v>
      </c>
      <c r="C235" s="151">
        <v>0</v>
      </c>
      <c r="D235" s="151">
        <v>0</v>
      </c>
      <c r="E235" s="151">
        <v>0</v>
      </c>
      <c r="F235" s="151">
        <v>0</v>
      </c>
      <c r="G235" s="151">
        <v>0</v>
      </c>
      <c r="H235" s="151">
        <v>0</v>
      </c>
      <c r="I235" s="151">
        <v>0</v>
      </c>
      <c r="J235" s="151">
        <v>0</v>
      </c>
      <c r="K235" s="151">
        <v>0</v>
      </c>
      <c r="L235" s="151">
        <v>0</v>
      </c>
      <c r="M235" s="149">
        <f t="shared" si="33"/>
        <v>0</v>
      </c>
      <c r="N235" s="160"/>
    </row>
    <row r="236" spans="1:14" customFormat="1" ht="25.5" customHeight="1" x14ac:dyDescent="0.25">
      <c r="A236" s="161">
        <v>463</v>
      </c>
      <c r="B236" s="157" t="s">
        <v>570</v>
      </c>
      <c r="C236" s="151">
        <v>0</v>
      </c>
      <c r="D236" s="151">
        <v>0</v>
      </c>
      <c r="E236" s="151">
        <v>0</v>
      </c>
      <c r="F236" s="151">
        <v>0</v>
      </c>
      <c r="G236" s="151">
        <v>0</v>
      </c>
      <c r="H236" s="151">
        <v>0</v>
      </c>
      <c r="I236" s="151">
        <v>0</v>
      </c>
      <c r="J236" s="151">
        <v>0</v>
      </c>
      <c r="K236" s="151">
        <v>0</v>
      </c>
      <c r="L236" s="151">
        <v>0</v>
      </c>
      <c r="M236" s="149">
        <f t="shared" si="33"/>
        <v>0</v>
      </c>
      <c r="N236" s="160"/>
    </row>
    <row r="237" spans="1:14" customFormat="1" ht="31.5" customHeight="1" x14ac:dyDescent="0.25">
      <c r="A237" s="161">
        <v>464</v>
      </c>
      <c r="B237" s="157" t="s">
        <v>571</v>
      </c>
      <c r="C237" s="151">
        <v>0</v>
      </c>
      <c r="D237" s="151">
        <v>0</v>
      </c>
      <c r="E237" s="151">
        <v>0</v>
      </c>
      <c r="F237" s="151">
        <v>0</v>
      </c>
      <c r="G237" s="151">
        <v>0</v>
      </c>
      <c r="H237" s="151">
        <v>0</v>
      </c>
      <c r="I237" s="151">
        <v>0</v>
      </c>
      <c r="J237" s="151">
        <v>0</v>
      </c>
      <c r="K237" s="151">
        <v>0</v>
      </c>
      <c r="L237" s="151">
        <v>0</v>
      </c>
      <c r="M237" s="149">
        <f t="shared" si="33"/>
        <v>0</v>
      </c>
      <c r="N237" s="160"/>
    </row>
    <row r="238" spans="1:14" customFormat="1" ht="35.25" customHeight="1" x14ac:dyDescent="0.25">
      <c r="A238" s="161">
        <v>465</v>
      </c>
      <c r="B238" s="157" t="s">
        <v>572</v>
      </c>
      <c r="C238" s="151">
        <v>0</v>
      </c>
      <c r="D238" s="151">
        <v>0</v>
      </c>
      <c r="E238" s="151">
        <v>0</v>
      </c>
      <c r="F238" s="151">
        <v>0</v>
      </c>
      <c r="G238" s="151">
        <v>0</v>
      </c>
      <c r="H238" s="151">
        <v>0</v>
      </c>
      <c r="I238" s="151">
        <v>0</v>
      </c>
      <c r="J238" s="151">
        <v>0</v>
      </c>
      <c r="K238" s="151">
        <v>0</v>
      </c>
      <c r="L238" s="151">
        <v>0</v>
      </c>
      <c r="M238" s="149">
        <f t="shared" si="33"/>
        <v>0</v>
      </c>
      <c r="N238" s="160"/>
    </row>
    <row r="239" spans="1:14" customFormat="1" ht="31.5" customHeight="1" x14ac:dyDescent="0.25">
      <c r="A239" s="161">
        <v>466</v>
      </c>
      <c r="B239" s="157" t="s">
        <v>573</v>
      </c>
      <c r="C239" s="151">
        <v>0</v>
      </c>
      <c r="D239" s="151">
        <v>0</v>
      </c>
      <c r="E239" s="151">
        <v>0</v>
      </c>
      <c r="F239" s="151">
        <v>0</v>
      </c>
      <c r="G239" s="151">
        <v>0</v>
      </c>
      <c r="H239" s="151">
        <v>0</v>
      </c>
      <c r="I239" s="151">
        <v>0</v>
      </c>
      <c r="J239" s="151">
        <v>0</v>
      </c>
      <c r="K239" s="151">
        <v>0</v>
      </c>
      <c r="L239" s="151">
        <v>0</v>
      </c>
      <c r="M239" s="149">
        <f t="shared" si="33"/>
        <v>0</v>
      </c>
      <c r="N239" s="160"/>
    </row>
    <row r="240" spans="1:14" customFormat="1" ht="25.5" customHeight="1" x14ac:dyDescent="0.25">
      <c r="A240" s="154">
        <v>4700</v>
      </c>
      <c r="B240" s="155" t="s">
        <v>574</v>
      </c>
      <c r="C240" s="148">
        <f t="shared" ref="C240:N240" si="39">SUM(C241)</f>
        <v>0</v>
      </c>
      <c r="D240" s="148">
        <f t="shared" si="39"/>
        <v>0</v>
      </c>
      <c r="E240" s="148">
        <f t="shared" si="39"/>
        <v>0</v>
      </c>
      <c r="F240" s="148">
        <f t="shared" si="39"/>
        <v>0</v>
      </c>
      <c r="G240" s="148">
        <f t="shared" si="39"/>
        <v>0</v>
      </c>
      <c r="H240" s="148">
        <f t="shared" si="39"/>
        <v>0</v>
      </c>
      <c r="I240" s="148">
        <f t="shared" si="39"/>
        <v>0</v>
      </c>
      <c r="J240" s="148">
        <f t="shared" si="39"/>
        <v>0</v>
      </c>
      <c r="K240" s="148">
        <f t="shared" si="39"/>
        <v>0</v>
      </c>
      <c r="L240" s="148">
        <f t="shared" si="39"/>
        <v>0</v>
      </c>
      <c r="M240" s="148">
        <f t="shared" si="33"/>
        <v>0</v>
      </c>
      <c r="N240" s="169">
        <f t="shared" si="39"/>
        <v>0</v>
      </c>
    </row>
    <row r="241" spans="1:14" customFormat="1" ht="31.5" customHeight="1" x14ac:dyDescent="0.25">
      <c r="A241" s="161">
        <v>471</v>
      </c>
      <c r="B241" s="157" t="s">
        <v>575</v>
      </c>
      <c r="C241" s="150">
        <v>0</v>
      </c>
      <c r="D241" s="150">
        <v>0</v>
      </c>
      <c r="E241" s="150">
        <v>0</v>
      </c>
      <c r="F241" s="150">
        <v>0</v>
      </c>
      <c r="G241" s="150">
        <v>0</v>
      </c>
      <c r="H241" s="150">
        <v>0</v>
      </c>
      <c r="I241" s="150">
        <v>0</v>
      </c>
      <c r="J241" s="150">
        <v>0</v>
      </c>
      <c r="K241" s="150">
        <v>0</v>
      </c>
      <c r="L241" s="150">
        <v>0</v>
      </c>
      <c r="M241" s="149">
        <f t="shared" si="33"/>
        <v>0</v>
      </c>
      <c r="N241" s="160"/>
    </row>
    <row r="242" spans="1:14" customFormat="1" ht="25.5" customHeight="1" x14ac:dyDescent="0.25">
      <c r="A242" s="154">
        <v>4800</v>
      </c>
      <c r="B242" s="155" t="s">
        <v>576</v>
      </c>
      <c r="C242" s="148">
        <f t="shared" ref="C242:N242" si="40">SUM(C243:C247)</f>
        <v>0</v>
      </c>
      <c r="D242" s="148">
        <f>SUM(D243:D247)</f>
        <v>0</v>
      </c>
      <c r="E242" s="148">
        <f t="shared" si="40"/>
        <v>0</v>
      </c>
      <c r="F242" s="148">
        <f t="shared" si="40"/>
        <v>0</v>
      </c>
      <c r="G242" s="148">
        <f t="shared" si="40"/>
        <v>0</v>
      </c>
      <c r="H242" s="148">
        <f t="shared" si="40"/>
        <v>0</v>
      </c>
      <c r="I242" s="148">
        <f t="shared" si="40"/>
        <v>0</v>
      </c>
      <c r="J242" s="148">
        <f t="shared" si="40"/>
        <v>0</v>
      </c>
      <c r="K242" s="148">
        <f t="shared" si="40"/>
        <v>0</v>
      </c>
      <c r="L242" s="148">
        <f t="shared" si="40"/>
        <v>0</v>
      </c>
      <c r="M242" s="148">
        <f t="shared" si="33"/>
        <v>0</v>
      </c>
      <c r="N242" s="169">
        <f t="shared" si="40"/>
        <v>0</v>
      </c>
    </row>
    <row r="243" spans="1:14" customFormat="1" ht="31.5" customHeight="1" x14ac:dyDescent="0.25">
      <c r="A243" s="161">
        <v>481</v>
      </c>
      <c r="B243" s="157" t="s">
        <v>577</v>
      </c>
      <c r="C243" s="151">
        <v>0</v>
      </c>
      <c r="D243" s="151">
        <v>0</v>
      </c>
      <c r="E243" s="151">
        <v>0</v>
      </c>
      <c r="F243" s="151">
        <v>0</v>
      </c>
      <c r="G243" s="151">
        <v>0</v>
      </c>
      <c r="H243" s="151">
        <v>0</v>
      </c>
      <c r="I243" s="151">
        <v>0</v>
      </c>
      <c r="J243" s="151">
        <v>0</v>
      </c>
      <c r="K243" s="151">
        <v>0</v>
      </c>
      <c r="L243" s="151">
        <v>0</v>
      </c>
      <c r="M243" s="149">
        <f t="shared" si="33"/>
        <v>0</v>
      </c>
      <c r="N243" s="170"/>
    </row>
    <row r="244" spans="1:14" customFormat="1" ht="31.5" customHeight="1" x14ac:dyDescent="0.25">
      <c r="A244" s="161">
        <v>482</v>
      </c>
      <c r="B244" s="157" t="s">
        <v>578</v>
      </c>
      <c r="C244" s="151">
        <v>0</v>
      </c>
      <c r="D244" s="151">
        <v>0</v>
      </c>
      <c r="E244" s="151">
        <v>0</v>
      </c>
      <c r="F244" s="151">
        <v>0</v>
      </c>
      <c r="G244" s="151">
        <v>0</v>
      </c>
      <c r="H244" s="151">
        <v>0</v>
      </c>
      <c r="I244" s="151">
        <v>0</v>
      </c>
      <c r="J244" s="151">
        <v>0</v>
      </c>
      <c r="K244" s="151">
        <v>0</v>
      </c>
      <c r="L244" s="151">
        <v>0</v>
      </c>
      <c r="M244" s="149">
        <f t="shared" si="33"/>
        <v>0</v>
      </c>
      <c r="N244" s="160"/>
    </row>
    <row r="245" spans="1:14" customFormat="1" ht="31.5" customHeight="1" x14ac:dyDescent="0.25">
      <c r="A245" s="161">
        <v>483</v>
      </c>
      <c r="B245" s="157" t="s">
        <v>579</v>
      </c>
      <c r="C245" s="151">
        <v>0</v>
      </c>
      <c r="D245" s="151">
        <v>0</v>
      </c>
      <c r="E245" s="151">
        <v>0</v>
      </c>
      <c r="F245" s="151">
        <v>0</v>
      </c>
      <c r="G245" s="151">
        <v>0</v>
      </c>
      <c r="H245" s="151">
        <v>0</v>
      </c>
      <c r="I245" s="151">
        <v>0</v>
      </c>
      <c r="J245" s="151">
        <v>0</v>
      </c>
      <c r="K245" s="151">
        <v>0</v>
      </c>
      <c r="L245" s="151">
        <v>0</v>
      </c>
      <c r="M245" s="149">
        <f t="shared" si="33"/>
        <v>0</v>
      </c>
      <c r="N245" s="170"/>
    </row>
    <row r="246" spans="1:14" customFormat="1" ht="31.5" customHeight="1" x14ac:dyDescent="0.25">
      <c r="A246" s="161">
        <v>484</v>
      </c>
      <c r="B246" s="157" t="s">
        <v>580</v>
      </c>
      <c r="C246" s="151">
        <v>0</v>
      </c>
      <c r="D246" s="151">
        <v>0</v>
      </c>
      <c r="E246" s="151">
        <v>0</v>
      </c>
      <c r="F246" s="151">
        <v>0</v>
      </c>
      <c r="G246" s="151">
        <v>0</v>
      </c>
      <c r="H246" s="151">
        <v>0</v>
      </c>
      <c r="I246" s="151">
        <v>0</v>
      </c>
      <c r="J246" s="151">
        <v>0</v>
      </c>
      <c r="K246" s="151">
        <v>0</v>
      </c>
      <c r="L246" s="151">
        <v>0</v>
      </c>
      <c r="M246" s="149">
        <f t="shared" si="33"/>
        <v>0</v>
      </c>
      <c r="N246" s="170"/>
    </row>
    <row r="247" spans="1:14" customFormat="1" ht="31.5" customHeight="1" x14ac:dyDescent="0.25">
      <c r="A247" s="161">
        <v>485</v>
      </c>
      <c r="B247" s="157" t="s">
        <v>581</v>
      </c>
      <c r="C247" s="151">
        <v>0</v>
      </c>
      <c r="D247" s="151">
        <v>0</v>
      </c>
      <c r="E247" s="151">
        <v>0</v>
      </c>
      <c r="F247" s="151">
        <v>0</v>
      </c>
      <c r="G247" s="151">
        <v>0</v>
      </c>
      <c r="H247" s="151">
        <v>0</v>
      </c>
      <c r="I247" s="151">
        <v>0</v>
      </c>
      <c r="J247" s="151">
        <v>0</v>
      </c>
      <c r="K247" s="151">
        <v>0</v>
      </c>
      <c r="L247" s="151">
        <v>0</v>
      </c>
      <c r="M247" s="149">
        <f t="shared" si="33"/>
        <v>0</v>
      </c>
      <c r="N247" s="170"/>
    </row>
    <row r="248" spans="1:14" customFormat="1" ht="25.5" customHeight="1" x14ac:dyDescent="0.25">
      <c r="A248" s="154">
        <v>4900</v>
      </c>
      <c r="B248" s="155" t="s">
        <v>582</v>
      </c>
      <c r="C248" s="148">
        <f t="shared" ref="C248:L248" si="41">SUM(C249:C251)</f>
        <v>0</v>
      </c>
      <c r="D248" s="148">
        <f>SUM(D249:D251)</f>
        <v>0</v>
      </c>
      <c r="E248" s="148">
        <f t="shared" si="41"/>
        <v>0</v>
      </c>
      <c r="F248" s="148">
        <f t="shared" si="41"/>
        <v>0</v>
      </c>
      <c r="G248" s="148">
        <f t="shared" si="41"/>
        <v>0</v>
      </c>
      <c r="H248" s="148">
        <f t="shared" si="41"/>
        <v>0</v>
      </c>
      <c r="I248" s="148">
        <f t="shared" si="41"/>
        <v>0</v>
      </c>
      <c r="J248" s="148">
        <f t="shared" si="41"/>
        <v>0</v>
      </c>
      <c r="K248" s="148">
        <f t="shared" si="41"/>
        <v>0</v>
      </c>
      <c r="L248" s="148">
        <f t="shared" si="41"/>
        <v>0</v>
      </c>
      <c r="M248" s="148">
        <f t="shared" si="33"/>
        <v>0</v>
      </c>
      <c r="N248" s="163"/>
    </row>
    <row r="249" spans="1:14" customFormat="1" ht="25.5" customHeight="1" x14ac:dyDescent="0.25">
      <c r="A249" s="171">
        <v>491</v>
      </c>
      <c r="B249" s="157" t="s">
        <v>583</v>
      </c>
      <c r="C249" s="150">
        <v>0</v>
      </c>
      <c r="D249" s="150">
        <v>0</v>
      </c>
      <c r="E249" s="150">
        <v>0</v>
      </c>
      <c r="F249" s="150">
        <v>0</v>
      </c>
      <c r="G249" s="150">
        <v>0</v>
      </c>
      <c r="H249" s="150">
        <v>0</v>
      </c>
      <c r="I249" s="150">
        <v>0</v>
      </c>
      <c r="J249" s="150">
        <v>0</v>
      </c>
      <c r="K249" s="150">
        <v>0</v>
      </c>
      <c r="L249" s="150">
        <v>0</v>
      </c>
      <c r="M249" s="149">
        <f t="shared" si="33"/>
        <v>0</v>
      </c>
      <c r="N249" s="160"/>
    </row>
    <row r="250" spans="1:14" customFormat="1" ht="25.5" customHeight="1" x14ac:dyDescent="0.25">
      <c r="A250" s="171">
        <v>492</v>
      </c>
      <c r="B250" s="157" t="s">
        <v>584</v>
      </c>
      <c r="C250" s="150">
        <v>0</v>
      </c>
      <c r="D250" s="150">
        <v>0</v>
      </c>
      <c r="E250" s="150">
        <v>0</v>
      </c>
      <c r="F250" s="150">
        <v>0</v>
      </c>
      <c r="G250" s="150">
        <v>0</v>
      </c>
      <c r="H250" s="150">
        <v>0</v>
      </c>
      <c r="I250" s="150">
        <v>0</v>
      </c>
      <c r="J250" s="150">
        <v>0</v>
      </c>
      <c r="K250" s="150">
        <v>0</v>
      </c>
      <c r="L250" s="150">
        <v>0</v>
      </c>
      <c r="M250" s="149">
        <f t="shared" si="33"/>
        <v>0</v>
      </c>
      <c r="N250" s="160"/>
    </row>
    <row r="251" spans="1:14" customFormat="1" ht="25.5" customHeight="1" x14ac:dyDescent="0.25">
      <c r="A251" s="171">
        <v>493</v>
      </c>
      <c r="B251" s="157" t="s">
        <v>585</v>
      </c>
      <c r="C251" s="150">
        <v>0</v>
      </c>
      <c r="D251" s="150">
        <v>0</v>
      </c>
      <c r="E251" s="150">
        <v>0</v>
      </c>
      <c r="F251" s="150">
        <v>0</v>
      </c>
      <c r="G251" s="150">
        <v>0</v>
      </c>
      <c r="H251" s="150">
        <v>0</v>
      </c>
      <c r="I251" s="150">
        <v>0</v>
      </c>
      <c r="J251" s="150">
        <v>0</v>
      </c>
      <c r="K251" s="150">
        <v>0</v>
      </c>
      <c r="L251" s="150">
        <v>0</v>
      </c>
      <c r="M251" s="149">
        <f t="shared" si="33"/>
        <v>0</v>
      </c>
      <c r="N251" s="160"/>
    </row>
    <row r="252" spans="1:14" customFormat="1" ht="25.5" customHeight="1" x14ac:dyDescent="0.25">
      <c r="A252" s="429">
        <v>5000</v>
      </c>
      <c r="B252" s="430" t="s">
        <v>586</v>
      </c>
      <c r="C252" s="428">
        <f t="shared" ref="C252:N252" si="42">C253+C260+C265+C268+C275+C277+C286+C296+C301</f>
        <v>0</v>
      </c>
      <c r="D252" s="428">
        <f>D253+D260+D265+D268+D275+D277+D286+D296+D301</f>
        <v>104500</v>
      </c>
      <c r="E252" s="428">
        <f t="shared" si="42"/>
        <v>0</v>
      </c>
      <c r="F252" s="428">
        <f t="shared" si="42"/>
        <v>0</v>
      </c>
      <c r="G252" s="428">
        <f t="shared" si="42"/>
        <v>0</v>
      </c>
      <c r="H252" s="428">
        <f t="shared" si="42"/>
        <v>0</v>
      </c>
      <c r="I252" s="428">
        <f t="shared" si="42"/>
        <v>0</v>
      </c>
      <c r="J252" s="428">
        <f t="shared" si="42"/>
        <v>0</v>
      </c>
      <c r="K252" s="428">
        <f t="shared" si="42"/>
        <v>0</v>
      </c>
      <c r="L252" s="428">
        <f t="shared" si="42"/>
        <v>0</v>
      </c>
      <c r="M252" s="428">
        <f t="shared" si="33"/>
        <v>104500</v>
      </c>
      <c r="N252" s="166">
        <f t="shared" si="42"/>
        <v>0</v>
      </c>
    </row>
    <row r="253" spans="1:14" customFormat="1" ht="25.5" customHeight="1" x14ac:dyDescent="0.25">
      <c r="A253" s="154">
        <v>5100</v>
      </c>
      <c r="B253" s="155" t="s">
        <v>587</v>
      </c>
      <c r="C253" s="148">
        <f>SUM(C254:C259)</f>
        <v>0</v>
      </c>
      <c r="D253" s="148">
        <f>SUM(D254:D259)</f>
        <v>35500</v>
      </c>
      <c r="E253" s="148">
        <f t="shared" ref="E253:N253" si="43">SUM(E254:E259)</f>
        <v>0</v>
      </c>
      <c r="F253" s="148">
        <f t="shared" si="43"/>
        <v>0</v>
      </c>
      <c r="G253" s="148">
        <f t="shared" si="43"/>
        <v>0</v>
      </c>
      <c r="H253" s="148">
        <f t="shared" si="43"/>
        <v>0</v>
      </c>
      <c r="I253" s="148">
        <f t="shared" si="43"/>
        <v>0</v>
      </c>
      <c r="J253" s="148">
        <f t="shared" si="43"/>
        <v>0</v>
      </c>
      <c r="K253" s="148">
        <f t="shared" si="43"/>
        <v>0</v>
      </c>
      <c r="L253" s="148">
        <f t="shared" si="43"/>
        <v>0</v>
      </c>
      <c r="M253" s="148">
        <f t="shared" si="33"/>
        <v>35500</v>
      </c>
      <c r="N253" s="164">
        <f t="shared" si="43"/>
        <v>0</v>
      </c>
    </row>
    <row r="254" spans="1:14" customFormat="1" ht="25.5" customHeight="1" x14ac:dyDescent="0.25">
      <c r="A254" s="161">
        <v>511</v>
      </c>
      <c r="B254" s="157" t="s">
        <v>588</v>
      </c>
      <c r="C254" s="151">
        <v>0</v>
      </c>
      <c r="D254" s="151">
        <v>3500</v>
      </c>
      <c r="E254" s="151">
        <v>0</v>
      </c>
      <c r="F254" s="151">
        <v>0</v>
      </c>
      <c r="G254" s="151">
        <v>0</v>
      </c>
      <c r="H254" s="151">
        <v>0</v>
      </c>
      <c r="I254" s="151">
        <v>0</v>
      </c>
      <c r="J254" s="151">
        <v>0</v>
      </c>
      <c r="K254" s="151">
        <v>0</v>
      </c>
      <c r="L254" s="151">
        <v>0</v>
      </c>
      <c r="M254" s="149">
        <f t="shared" si="33"/>
        <v>3500</v>
      </c>
      <c r="N254" s="160"/>
    </row>
    <row r="255" spans="1:14" customFormat="1" ht="25.5" customHeight="1" x14ac:dyDescent="0.25">
      <c r="A255" s="161">
        <v>512</v>
      </c>
      <c r="B255" s="157" t="s">
        <v>589</v>
      </c>
      <c r="C255" s="151">
        <v>0</v>
      </c>
      <c r="D255" s="151">
        <v>0</v>
      </c>
      <c r="E255" s="151">
        <v>0</v>
      </c>
      <c r="F255" s="151">
        <v>0</v>
      </c>
      <c r="G255" s="151">
        <v>0</v>
      </c>
      <c r="H255" s="151">
        <v>0</v>
      </c>
      <c r="I255" s="151">
        <v>0</v>
      </c>
      <c r="J255" s="151">
        <v>0</v>
      </c>
      <c r="K255" s="151">
        <v>0</v>
      </c>
      <c r="L255" s="151">
        <v>0</v>
      </c>
      <c r="M255" s="149">
        <f t="shared" si="33"/>
        <v>0</v>
      </c>
      <c r="N255" s="160"/>
    </row>
    <row r="256" spans="1:14" customFormat="1" ht="25.5" customHeight="1" x14ac:dyDescent="0.25">
      <c r="A256" s="161">
        <v>513</v>
      </c>
      <c r="B256" s="157" t="s">
        <v>590</v>
      </c>
      <c r="C256" s="151">
        <v>0</v>
      </c>
      <c r="D256" s="151">
        <v>0</v>
      </c>
      <c r="E256" s="151">
        <v>0</v>
      </c>
      <c r="F256" s="151">
        <v>0</v>
      </c>
      <c r="G256" s="151">
        <v>0</v>
      </c>
      <c r="H256" s="151">
        <v>0</v>
      </c>
      <c r="I256" s="151">
        <v>0</v>
      </c>
      <c r="J256" s="151">
        <v>0</v>
      </c>
      <c r="K256" s="151">
        <v>0</v>
      </c>
      <c r="L256" s="151">
        <v>0</v>
      </c>
      <c r="M256" s="149">
        <f t="shared" si="33"/>
        <v>0</v>
      </c>
      <c r="N256" s="160"/>
    </row>
    <row r="257" spans="1:14" customFormat="1" ht="25.5" customHeight="1" x14ac:dyDescent="0.25">
      <c r="A257" s="161">
        <v>514</v>
      </c>
      <c r="B257" s="157" t="s">
        <v>591</v>
      </c>
      <c r="C257" s="151">
        <v>0</v>
      </c>
      <c r="D257" s="151">
        <v>0</v>
      </c>
      <c r="E257" s="151">
        <v>0</v>
      </c>
      <c r="F257" s="151">
        <v>0</v>
      </c>
      <c r="G257" s="151">
        <v>0</v>
      </c>
      <c r="H257" s="151">
        <v>0</v>
      </c>
      <c r="I257" s="151">
        <v>0</v>
      </c>
      <c r="J257" s="151">
        <v>0</v>
      </c>
      <c r="K257" s="151">
        <v>0</v>
      </c>
      <c r="L257" s="151">
        <v>0</v>
      </c>
      <c r="M257" s="149">
        <f t="shared" si="33"/>
        <v>0</v>
      </c>
      <c r="N257" s="160"/>
    </row>
    <row r="258" spans="1:14" customFormat="1" ht="25.5" customHeight="1" x14ac:dyDescent="0.25">
      <c r="A258" s="161">
        <v>515</v>
      </c>
      <c r="B258" s="157" t="s">
        <v>592</v>
      </c>
      <c r="C258" s="151">
        <v>0</v>
      </c>
      <c r="D258" s="151">
        <v>32000</v>
      </c>
      <c r="E258" s="151">
        <v>0</v>
      </c>
      <c r="F258" s="151">
        <v>0</v>
      </c>
      <c r="G258" s="151">
        <v>0</v>
      </c>
      <c r="H258" s="151">
        <v>0</v>
      </c>
      <c r="I258" s="151">
        <v>0</v>
      </c>
      <c r="J258" s="151">
        <v>0</v>
      </c>
      <c r="K258" s="151">
        <v>0</v>
      </c>
      <c r="L258" s="151">
        <v>0</v>
      </c>
      <c r="M258" s="149">
        <f t="shared" si="33"/>
        <v>32000</v>
      </c>
      <c r="N258" s="160"/>
    </row>
    <row r="259" spans="1:14" customFormat="1" ht="25.5" customHeight="1" x14ac:dyDescent="0.25">
      <c r="A259" s="161">
        <v>519</v>
      </c>
      <c r="B259" s="157" t="s">
        <v>593</v>
      </c>
      <c r="C259" s="151">
        <v>0</v>
      </c>
      <c r="D259" s="151">
        <v>0</v>
      </c>
      <c r="E259" s="151">
        <v>0</v>
      </c>
      <c r="F259" s="151">
        <v>0</v>
      </c>
      <c r="G259" s="151">
        <v>0</v>
      </c>
      <c r="H259" s="151">
        <v>0</v>
      </c>
      <c r="I259" s="151">
        <v>0</v>
      </c>
      <c r="J259" s="151">
        <v>0</v>
      </c>
      <c r="K259" s="151">
        <v>0</v>
      </c>
      <c r="L259" s="151">
        <v>0</v>
      </c>
      <c r="M259" s="149">
        <f t="shared" si="33"/>
        <v>0</v>
      </c>
      <c r="N259" s="160"/>
    </row>
    <row r="260" spans="1:14" customFormat="1" ht="25.5" customHeight="1" x14ac:dyDescent="0.25">
      <c r="A260" s="154">
        <v>5200</v>
      </c>
      <c r="B260" s="155" t="s">
        <v>594</v>
      </c>
      <c r="C260" s="148">
        <f t="shared" ref="C260:N260" si="44">SUM(C261:C264)</f>
        <v>0</v>
      </c>
      <c r="D260" s="148">
        <f>SUM(D261:D264)</f>
        <v>8000</v>
      </c>
      <c r="E260" s="148">
        <f t="shared" si="44"/>
        <v>0</v>
      </c>
      <c r="F260" s="148">
        <f t="shared" si="44"/>
        <v>0</v>
      </c>
      <c r="G260" s="148">
        <f t="shared" si="44"/>
        <v>0</v>
      </c>
      <c r="H260" s="148">
        <f t="shared" si="44"/>
        <v>0</v>
      </c>
      <c r="I260" s="148">
        <f t="shared" si="44"/>
        <v>0</v>
      </c>
      <c r="J260" s="148">
        <f t="shared" si="44"/>
        <v>0</v>
      </c>
      <c r="K260" s="148">
        <f t="shared" si="44"/>
        <v>0</v>
      </c>
      <c r="L260" s="148">
        <f t="shared" si="44"/>
        <v>0</v>
      </c>
      <c r="M260" s="148">
        <f t="shared" si="33"/>
        <v>8000</v>
      </c>
      <c r="N260" s="164">
        <f t="shared" si="44"/>
        <v>0</v>
      </c>
    </row>
    <row r="261" spans="1:14" customFormat="1" ht="25.5" customHeight="1" x14ac:dyDescent="0.25">
      <c r="A261" s="161">
        <v>521</v>
      </c>
      <c r="B261" s="157" t="s">
        <v>595</v>
      </c>
      <c r="C261" s="151">
        <v>0</v>
      </c>
      <c r="D261" s="151">
        <v>0</v>
      </c>
      <c r="E261" s="151">
        <v>0</v>
      </c>
      <c r="F261" s="151">
        <v>0</v>
      </c>
      <c r="G261" s="151">
        <v>0</v>
      </c>
      <c r="H261" s="151">
        <v>0</v>
      </c>
      <c r="I261" s="151">
        <v>0</v>
      </c>
      <c r="J261" s="151">
        <v>0</v>
      </c>
      <c r="K261" s="151">
        <v>0</v>
      </c>
      <c r="L261" s="151">
        <v>0</v>
      </c>
      <c r="M261" s="149">
        <f t="shared" si="33"/>
        <v>0</v>
      </c>
      <c r="N261" s="160"/>
    </row>
    <row r="262" spans="1:14" customFormat="1" ht="25.5" customHeight="1" x14ac:dyDescent="0.25">
      <c r="A262" s="161">
        <v>522</v>
      </c>
      <c r="B262" s="157" t="s">
        <v>596</v>
      </c>
      <c r="C262" s="151">
        <v>0</v>
      </c>
      <c r="D262" s="151">
        <v>0</v>
      </c>
      <c r="E262" s="151">
        <v>0</v>
      </c>
      <c r="F262" s="151">
        <v>0</v>
      </c>
      <c r="G262" s="151">
        <v>0</v>
      </c>
      <c r="H262" s="151">
        <v>0</v>
      </c>
      <c r="I262" s="151">
        <v>0</v>
      </c>
      <c r="J262" s="151">
        <v>0</v>
      </c>
      <c r="K262" s="151">
        <v>0</v>
      </c>
      <c r="L262" s="151">
        <v>0</v>
      </c>
      <c r="M262" s="149">
        <f t="shared" si="33"/>
        <v>0</v>
      </c>
      <c r="N262" s="160"/>
    </row>
    <row r="263" spans="1:14" customFormat="1" ht="25.5" customHeight="1" x14ac:dyDescent="0.25">
      <c r="A263" s="161">
        <v>523</v>
      </c>
      <c r="B263" s="157" t="s">
        <v>597</v>
      </c>
      <c r="C263" s="151">
        <v>0</v>
      </c>
      <c r="D263" s="151">
        <v>8000</v>
      </c>
      <c r="E263" s="151">
        <v>0</v>
      </c>
      <c r="F263" s="151">
        <v>0</v>
      </c>
      <c r="G263" s="151">
        <v>0</v>
      </c>
      <c r="H263" s="151">
        <v>0</v>
      </c>
      <c r="I263" s="151">
        <v>0</v>
      </c>
      <c r="J263" s="151">
        <v>0</v>
      </c>
      <c r="K263" s="151">
        <v>0</v>
      </c>
      <c r="L263" s="151">
        <v>0</v>
      </c>
      <c r="M263" s="149">
        <f t="shared" ref="M263:M326" si="45">SUM(C263:L263)</f>
        <v>8000</v>
      </c>
      <c r="N263" s="160"/>
    </row>
    <row r="264" spans="1:14" customFormat="1" ht="25.5" customHeight="1" x14ac:dyDescent="0.25">
      <c r="A264" s="161">
        <v>529</v>
      </c>
      <c r="B264" s="157" t="s">
        <v>598</v>
      </c>
      <c r="C264" s="151">
        <v>0</v>
      </c>
      <c r="D264" s="151">
        <v>0</v>
      </c>
      <c r="E264" s="151">
        <v>0</v>
      </c>
      <c r="F264" s="151">
        <v>0</v>
      </c>
      <c r="G264" s="151">
        <v>0</v>
      </c>
      <c r="H264" s="151">
        <v>0</v>
      </c>
      <c r="I264" s="151">
        <v>0</v>
      </c>
      <c r="J264" s="151">
        <v>0</v>
      </c>
      <c r="K264" s="151">
        <v>0</v>
      </c>
      <c r="L264" s="151">
        <v>0</v>
      </c>
      <c r="M264" s="149">
        <f t="shared" si="45"/>
        <v>0</v>
      </c>
      <c r="N264" s="160"/>
    </row>
    <row r="265" spans="1:14" customFormat="1" ht="25.5" customHeight="1" x14ac:dyDescent="0.25">
      <c r="A265" s="154">
        <v>5300</v>
      </c>
      <c r="B265" s="155" t="s">
        <v>599</v>
      </c>
      <c r="C265" s="148">
        <f t="shared" ref="C265:L265" si="46">SUM(C266:C267)</f>
        <v>0</v>
      </c>
      <c r="D265" s="148">
        <f>SUM(D266:D267)</f>
        <v>0</v>
      </c>
      <c r="E265" s="148">
        <f t="shared" si="46"/>
        <v>0</v>
      </c>
      <c r="F265" s="148">
        <f t="shared" si="46"/>
        <v>0</v>
      </c>
      <c r="G265" s="148">
        <f t="shared" si="46"/>
        <v>0</v>
      </c>
      <c r="H265" s="148">
        <f t="shared" si="46"/>
        <v>0</v>
      </c>
      <c r="I265" s="148">
        <f t="shared" si="46"/>
        <v>0</v>
      </c>
      <c r="J265" s="148">
        <f t="shared" si="46"/>
        <v>0</v>
      </c>
      <c r="K265" s="148">
        <f t="shared" si="46"/>
        <v>0</v>
      </c>
      <c r="L265" s="148">
        <f t="shared" si="46"/>
        <v>0</v>
      </c>
      <c r="M265" s="148">
        <f t="shared" si="45"/>
        <v>0</v>
      </c>
      <c r="N265" s="163"/>
    </row>
    <row r="266" spans="1:14" customFormat="1" ht="25.5" customHeight="1" x14ac:dyDescent="0.25">
      <c r="A266" s="161">
        <v>531</v>
      </c>
      <c r="B266" s="157" t="s">
        <v>600</v>
      </c>
      <c r="C266" s="151">
        <v>0</v>
      </c>
      <c r="D266" s="151">
        <v>0</v>
      </c>
      <c r="E266" s="151">
        <v>0</v>
      </c>
      <c r="F266" s="151">
        <v>0</v>
      </c>
      <c r="G266" s="151">
        <v>0</v>
      </c>
      <c r="H266" s="151">
        <v>0</v>
      </c>
      <c r="I266" s="151">
        <v>0</v>
      </c>
      <c r="J266" s="151">
        <v>0</v>
      </c>
      <c r="K266" s="151">
        <v>0</v>
      </c>
      <c r="L266" s="151">
        <v>0</v>
      </c>
      <c r="M266" s="149">
        <f t="shared" si="45"/>
        <v>0</v>
      </c>
      <c r="N266" s="160"/>
    </row>
    <row r="267" spans="1:14" customFormat="1" ht="25.5" customHeight="1" x14ac:dyDescent="0.25">
      <c r="A267" s="161">
        <v>532</v>
      </c>
      <c r="B267" s="157" t="s">
        <v>601</v>
      </c>
      <c r="C267" s="151">
        <v>0</v>
      </c>
      <c r="D267" s="151">
        <v>0</v>
      </c>
      <c r="E267" s="151">
        <v>0</v>
      </c>
      <c r="F267" s="151">
        <v>0</v>
      </c>
      <c r="G267" s="151">
        <v>0</v>
      </c>
      <c r="H267" s="151">
        <v>0</v>
      </c>
      <c r="I267" s="151">
        <v>0</v>
      </c>
      <c r="J267" s="151">
        <v>0</v>
      </c>
      <c r="K267" s="151">
        <v>0</v>
      </c>
      <c r="L267" s="151">
        <v>0</v>
      </c>
      <c r="M267" s="149">
        <f t="shared" si="45"/>
        <v>0</v>
      </c>
      <c r="N267" s="160"/>
    </row>
    <row r="268" spans="1:14" customFormat="1" ht="25.5" customHeight="1" x14ac:dyDescent="0.25">
      <c r="A268" s="154">
        <v>5400</v>
      </c>
      <c r="B268" s="155" t="s">
        <v>602</v>
      </c>
      <c r="C268" s="148">
        <f t="shared" ref="C268:N268" si="47">SUM(C269:C274)</f>
        <v>0</v>
      </c>
      <c r="D268" s="148">
        <f>SUM(D269:D274)</f>
        <v>0</v>
      </c>
      <c r="E268" s="148">
        <f t="shared" si="47"/>
        <v>0</v>
      </c>
      <c r="F268" s="148">
        <f t="shared" si="47"/>
        <v>0</v>
      </c>
      <c r="G268" s="148">
        <f t="shared" si="47"/>
        <v>0</v>
      </c>
      <c r="H268" s="148">
        <f t="shared" si="47"/>
        <v>0</v>
      </c>
      <c r="I268" s="148">
        <f t="shared" si="47"/>
        <v>0</v>
      </c>
      <c r="J268" s="148">
        <f t="shared" si="47"/>
        <v>0</v>
      </c>
      <c r="K268" s="148">
        <f t="shared" si="47"/>
        <v>0</v>
      </c>
      <c r="L268" s="148">
        <f t="shared" si="47"/>
        <v>0</v>
      </c>
      <c r="M268" s="148">
        <f t="shared" si="45"/>
        <v>0</v>
      </c>
      <c r="N268" s="164">
        <f t="shared" si="47"/>
        <v>0</v>
      </c>
    </row>
    <row r="269" spans="1:14" customFormat="1" ht="25.5" customHeight="1" x14ac:dyDescent="0.25">
      <c r="A269" s="161">
        <v>541</v>
      </c>
      <c r="B269" s="157" t="s">
        <v>603</v>
      </c>
      <c r="C269" s="151">
        <v>0</v>
      </c>
      <c r="D269" s="151">
        <v>0</v>
      </c>
      <c r="E269" s="151">
        <v>0</v>
      </c>
      <c r="F269" s="151">
        <v>0</v>
      </c>
      <c r="G269" s="151">
        <v>0</v>
      </c>
      <c r="H269" s="151">
        <v>0</v>
      </c>
      <c r="I269" s="151">
        <v>0</v>
      </c>
      <c r="J269" s="151">
        <v>0</v>
      </c>
      <c r="K269" s="151">
        <v>0</v>
      </c>
      <c r="L269" s="151">
        <v>0</v>
      </c>
      <c r="M269" s="149">
        <f t="shared" si="45"/>
        <v>0</v>
      </c>
      <c r="N269" s="160"/>
    </row>
    <row r="270" spans="1:14" customFormat="1" ht="25.5" customHeight="1" x14ac:dyDescent="0.25">
      <c r="A270" s="161">
        <v>542</v>
      </c>
      <c r="B270" s="157" t="s">
        <v>604</v>
      </c>
      <c r="C270" s="151">
        <v>0</v>
      </c>
      <c r="D270" s="151">
        <v>0</v>
      </c>
      <c r="E270" s="151">
        <v>0</v>
      </c>
      <c r="F270" s="151">
        <v>0</v>
      </c>
      <c r="G270" s="151">
        <v>0</v>
      </c>
      <c r="H270" s="151">
        <v>0</v>
      </c>
      <c r="I270" s="151">
        <v>0</v>
      </c>
      <c r="J270" s="151">
        <v>0</v>
      </c>
      <c r="K270" s="151">
        <v>0</v>
      </c>
      <c r="L270" s="151">
        <v>0</v>
      </c>
      <c r="M270" s="149">
        <f t="shared" si="45"/>
        <v>0</v>
      </c>
      <c r="N270" s="160"/>
    </row>
    <row r="271" spans="1:14" customFormat="1" ht="25.5" customHeight="1" x14ac:dyDescent="0.25">
      <c r="A271" s="161">
        <v>543</v>
      </c>
      <c r="B271" s="157" t="s">
        <v>605</v>
      </c>
      <c r="C271" s="151">
        <v>0</v>
      </c>
      <c r="D271" s="151">
        <v>0</v>
      </c>
      <c r="E271" s="151">
        <v>0</v>
      </c>
      <c r="F271" s="151">
        <v>0</v>
      </c>
      <c r="G271" s="151">
        <v>0</v>
      </c>
      <c r="H271" s="151">
        <v>0</v>
      </c>
      <c r="I271" s="151">
        <v>0</v>
      </c>
      <c r="J271" s="151">
        <v>0</v>
      </c>
      <c r="K271" s="151">
        <v>0</v>
      </c>
      <c r="L271" s="151">
        <v>0</v>
      </c>
      <c r="M271" s="149">
        <f t="shared" si="45"/>
        <v>0</v>
      </c>
      <c r="N271" s="160"/>
    </row>
    <row r="272" spans="1:14" customFormat="1" ht="25.5" customHeight="1" x14ac:dyDescent="0.25">
      <c r="A272" s="161">
        <v>544</v>
      </c>
      <c r="B272" s="157" t="s">
        <v>606</v>
      </c>
      <c r="C272" s="151">
        <v>0</v>
      </c>
      <c r="D272" s="151">
        <v>0</v>
      </c>
      <c r="E272" s="151">
        <v>0</v>
      </c>
      <c r="F272" s="151">
        <v>0</v>
      </c>
      <c r="G272" s="151">
        <v>0</v>
      </c>
      <c r="H272" s="151">
        <v>0</v>
      </c>
      <c r="I272" s="151">
        <v>0</v>
      </c>
      <c r="J272" s="151">
        <v>0</v>
      </c>
      <c r="K272" s="151">
        <v>0</v>
      </c>
      <c r="L272" s="151">
        <v>0</v>
      </c>
      <c r="M272" s="149">
        <f t="shared" si="45"/>
        <v>0</v>
      </c>
      <c r="N272" s="160"/>
    </row>
    <row r="273" spans="1:14" customFormat="1" ht="25.5" customHeight="1" x14ac:dyDescent="0.25">
      <c r="A273" s="161">
        <v>545</v>
      </c>
      <c r="B273" s="157" t="s">
        <v>607</v>
      </c>
      <c r="C273" s="151">
        <v>0</v>
      </c>
      <c r="D273" s="151">
        <v>0</v>
      </c>
      <c r="E273" s="151">
        <v>0</v>
      </c>
      <c r="F273" s="151">
        <v>0</v>
      </c>
      <c r="G273" s="151">
        <v>0</v>
      </c>
      <c r="H273" s="151">
        <v>0</v>
      </c>
      <c r="I273" s="151">
        <v>0</v>
      </c>
      <c r="J273" s="151">
        <v>0</v>
      </c>
      <c r="K273" s="151">
        <v>0</v>
      </c>
      <c r="L273" s="151">
        <v>0</v>
      </c>
      <c r="M273" s="149">
        <f t="shared" si="45"/>
        <v>0</v>
      </c>
      <c r="N273" s="160"/>
    </row>
    <row r="274" spans="1:14" customFormat="1" ht="25.5" customHeight="1" x14ac:dyDescent="0.25">
      <c r="A274" s="161">
        <v>549</v>
      </c>
      <c r="B274" s="157" t="s">
        <v>608</v>
      </c>
      <c r="C274" s="151">
        <v>0</v>
      </c>
      <c r="D274" s="151">
        <v>0</v>
      </c>
      <c r="E274" s="151">
        <v>0</v>
      </c>
      <c r="F274" s="151">
        <v>0</v>
      </c>
      <c r="G274" s="151">
        <v>0</v>
      </c>
      <c r="H274" s="151">
        <v>0</v>
      </c>
      <c r="I274" s="151">
        <v>0</v>
      </c>
      <c r="J274" s="151">
        <v>0</v>
      </c>
      <c r="K274" s="151">
        <v>0</v>
      </c>
      <c r="L274" s="151">
        <v>0</v>
      </c>
      <c r="M274" s="149">
        <f t="shared" si="45"/>
        <v>0</v>
      </c>
      <c r="N274" s="160"/>
    </row>
    <row r="275" spans="1:14" customFormat="1" ht="25.5" customHeight="1" x14ac:dyDescent="0.25">
      <c r="A275" s="154">
        <v>5500</v>
      </c>
      <c r="B275" s="155" t="s">
        <v>609</v>
      </c>
      <c r="C275" s="148">
        <f t="shared" ref="C275:N275" si="48">SUM(C276)</f>
        <v>0</v>
      </c>
      <c r="D275" s="148">
        <f t="shared" si="48"/>
        <v>0</v>
      </c>
      <c r="E275" s="148">
        <f t="shared" si="48"/>
        <v>0</v>
      </c>
      <c r="F275" s="148">
        <f t="shared" si="48"/>
        <v>0</v>
      </c>
      <c r="G275" s="148">
        <f t="shared" si="48"/>
        <v>0</v>
      </c>
      <c r="H275" s="148">
        <f t="shared" si="48"/>
        <v>0</v>
      </c>
      <c r="I275" s="148">
        <f t="shared" si="48"/>
        <v>0</v>
      </c>
      <c r="J275" s="148">
        <f t="shared" si="48"/>
        <v>0</v>
      </c>
      <c r="K275" s="148">
        <f t="shared" si="48"/>
        <v>0</v>
      </c>
      <c r="L275" s="148">
        <f t="shared" si="48"/>
        <v>0</v>
      </c>
      <c r="M275" s="148">
        <f t="shared" si="45"/>
        <v>0</v>
      </c>
      <c r="N275" s="164">
        <f t="shared" si="48"/>
        <v>0</v>
      </c>
    </row>
    <row r="276" spans="1:14" customFormat="1" ht="25.5" customHeight="1" x14ac:dyDescent="0.25">
      <c r="A276" s="161">
        <v>551</v>
      </c>
      <c r="B276" s="157" t="s">
        <v>610</v>
      </c>
      <c r="C276" s="151">
        <v>0</v>
      </c>
      <c r="D276" s="151">
        <v>0</v>
      </c>
      <c r="E276" s="151">
        <v>0</v>
      </c>
      <c r="F276" s="151">
        <v>0</v>
      </c>
      <c r="G276" s="151">
        <v>0</v>
      </c>
      <c r="H276" s="151">
        <v>0</v>
      </c>
      <c r="I276" s="151">
        <v>0</v>
      </c>
      <c r="J276" s="151">
        <v>0</v>
      </c>
      <c r="K276" s="151">
        <v>0</v>
      </c>
      <c r="L276" s="151">
        <v>0</v>
      </c>
      <c r="M276" s="149">
        <f t="shared" si="45"/>
        <v>0</v>
      </c>
      <c r="N276" s="160"/>
    </row>
    <row r="277" spans="1:14" customFormat="1" ht="25.5" customHeight="1" x14ac:dyDescent="0.25">
      <c r="A277" s="154">
        <v>5600</v>
      </c>
      <c r="B277" s="155" t="s">
        <v>611</v>
      </c>
      <c r="C277" s="148">
        <f t="shared" ref="C277:N277" si="49">SUM(C278:C285)</f>
        <v>0</v>
      </c>
      <c r="D277" s="148">
        <f>SUM(D278:D285)</f>
        <v>61000</v>
      </c>
      <c r="E277" s="148">
        <f t="shared" si="49"/>
        <v>0</v>
      </c>
      <c r="F277" s="148">
        <f t="shared" si="49"/>
        <v>0</v>
      </c>
      <c r="G277" s="148">
        <f t="shared" si="49"/>
        <v>0</v>
      </c>
      <c r="H277" s="148">
        <f t="shared" si="49"/>
        <v>0</v>
      </c>
      <c r="I277" s="148">
        <f t="shared" si="49"/>
        <v>0</v>
      </c>
      <c r="J277" s="148">
        <f t="shared" si="49"/>
        <v>0</v>
      </c>
      <c r="K277" s="148">
        <f t="shared" si="49"/>
        <v>0</v>
      </c>
      <c r="L277" s="148">
        <f t="shared" si="49"/>
        <v>0</v>
      </c>
      <c r="M277" s="148">
        <f t="shared" si="45"/>
        <v>61000</v>
      </c>
      <c r="N277" s="164">
        <f t="shared" si="49"/>
        <v>0</v>
      </c>
    </row>
    <row r="278" spans="1:14" customFormat="1" ht="25.5" customHeight="1" x14ac:dyDescent="0.25">
      <c r="A278" s="161">
        <v>561</v>
      </c>
      <c r="B278" s="157" t="s">
        <v>612</v>
      </c>
      <c r="C278" s="151">
        <v>0</v>
      </c>
      <c r="D278" s="151">
        <v>0</v>
      </c>
      <c r="E278" s="151">
        <v>0</v>
      </c>
      <c r="F278" s="151">
        <v>0</v>
      </c>
      <c r="G278" s="151">
        <v>0</v>
      </c>
      <c r="H278" s="151">
        <v>0</v>
      </c>
      <c r="I278" s="151">
        <v>0</v>
      </c>
      <c r="J278" s="151">
        <v>0</v>
      </c>
      <c r="K278" s="151">
        <v>0</v>
      </c>
      <c r="L278" s="151">
        <v>0</v>
      </c>
      <c r="M278" s="149">
        <f t="shared" si="45"/>
        <v>0</v>
      </c>
      <c r="N278" s="160"/>
    </row>
    <row r="279" spans="1:14" customFormat="1" ht="25.5" customHeight="1" x14ac:dyDescent="0.25">
      <c r="A279" s="161">
        <v>562</v>
      </c>
      <c r="B279" s="157" t="s">
        <v>613</v>
      </c>
      <c r="C279" s="151">
        <v>0</v>
      </c>
      <c r="D279" s="151">
        <v>50000</v>
      </c>
      <c r="E279" s="151">
        <v>0</v>
      </c>
      <c r="F279" s="151">
        <v>0</v>
      </c>
      <c r="G279" s="151">
        <v>0</v>
      </c>
      <c r="H279" s="151">
        <v>0</v>
      </c>
      <c r="I279" s="151">
        <v>0</v>
      </c>
      <c r="J279" s="151">
        <v>0</v>
      </c>
      <c r="K279" s="151">
        <v>0</v>
      </c>
      <c r="L279" s="151">
        <v>0</v>
      </c>
      <c r="M279" s="149">
        <f t="shared" si="45"/>
        <v>50000</v>
      </c>
      <c r="N279" s="160"/>
    </row>
    <row r="280" spans="1:14" customFormat="1" ht="25.5" customHeight="1" x14ac:dyDescent="0.25">
      <c r="A280" s="161">
        <v>563</v>
      </c>
      <c r="B280" s="157" t="s">
        <v>614</v>
      </c>
      <c r="C280" s="151">
        <v>0</v>
      </c>
      <c r="D280" s="151">
        <v>0</v>
      </c>
      <c r="E280" s="151">
        <v>0</v>
      </c>
      <c r="F280" s="151">
        <v>0</v>
      </c>
      <c r="G280" s="151">
        <v>0</v>
      </c>
      <c r="H280" s="151">
        <v>0</v>
      </c>
      <c r="I280" s="151">
        <v>0</v>
      </c>
      <c r="J280" s="151">
        <v>0</v>
      </c>
      <c r="K280" s="151">
        <v>0</v>
      </c>
      <c r="L280" s="151">
        <v>0</v>
      </c>
      <c r="M280" s="149">
        <f t="shared" si="45"/>
        <v>0</v>
      </c>
      <c r="N280" s="160"/>
    </row>
    <row r="281" spans="1:14" customFormat="1" ht="29.25" customHeight="1" x14ac:dyDescent="0.25">
      <c r="A281" s="161">
        <v>564</v>
      </c>
      <c r="B281" s="157" t="s">
        <v>615</v>
      </c>
      <c r="C281" s="151">
        <v>0</v>
      </c>
      <c r="D281" s="151">
        <v>0</v>
      </c>
      <c r="E281" s="151">
        <v>0</v>
      </c>
      <c r="F281" s="151">
        <v>0</v>
      </c>
      <c r="G281" s="151">
        <v>0</v>
      </c>
      <c r="H281" s="151">
        <v>0</v>
      </c>
      <c r="I281" s="151">
        <v>0</v>
      </c>
      <c r="J281" s="151">
        <v>0</v>
      </c>
      <c r="K281" s="151">
        <v>0</v>
      </c>
      <c r="L281" s="151">
        <v>0</v>
      </c>
      <c r="M281" s="149">
        <f t="shared" si="45"/>
        <v>0</v>
      </c>
      <c r="N281" s="160"/>
    </row>
    <row r="282" spans="1:14" customFormat="1" ht="25.5" customHeight="1" x14ac:dyDescent="0.25">
      <c r="A282" s="161">
        <v>565</v>
      </c>
      <c r="B282" s="157" t="s">
        <v>616</v>
      </c>
      <c r="C282" s="151">
        <v>0</v>
      </c>
      <c r="D282" s="151">
        <v>0</v>
      </c>
      <c r="E282" s="151">
        <v>0</v>
      </c>
      <c r="F282" s="151">
        <v>0</v>
      </c>
      <c r="G282" s="151">
        <v>0</v>
      </c>
      <c r="H282" s="151">
        <v>0</v>
      </c>
      <c r="I282" s="151">
        <v>0</v>
      </c>
      <c r="J282" s="151">
        <v>0</v>
      </c>
      <c r="K282" s="151">
        <v>0</v>
      </c>
      <c r="L282" s="151">
        <v>0</v>
      </c>
      <c r="M282" s="149">
        <f t="shared" si="45"/>
        <v>0</v>
      </c>
      <c r="N282" s="160"/>
    </row>
    <row r="283" spans="1:14" customFormat="1" ht="27.75" customHeight="1" x14ac:dyDescent="0.25">
      <c r="A283" s="161">
        <v>566</v>
      </c>
      <c r="B283" s="157" t="s">
        <v>617</v>
      </c>
      <c r="C283" s="151">
        <v>0</v>
      </c>
      <c r="D283" s="151">
        <v>0</v>
      </c>
      <c r="E283" s="151">
        <v>0</v>
      </c>
      <c r="F283" s="151">
        <v>0</v>
      </c>
      <c r="G283" s="151">
        <v>0</v>
      </c>
      <c r="H283" s="151">
        <v>0</v>
      </c>
      <c r="I283" s="151">
        <v>0</v>
      </c>
      <c r="J283" s="151">
        <v>0</v>
      </c>
      <c r="K283" s="151">
        <v>0</v>
      </c>
      <c r="L283" s="151">
        <v>0</v>
      </c>
      <c r="M283" s="149">
        <f t="shared" si="45"/>
        <v>0</v>
      </c>
      <c r="N283" s="160"/>
    </row>
    <row r="284" spans="1:14" customFormat="1" ht="25.5" customHeight="1" x14ac:dyDescent="0.25">
      <c r="A284" s="161">
        <v>567</v>
      </c>
      <c r="B284" s="157" t="s">
        <v>618</v>
      </c>
      <c r="C284" s="151">
        <v>0</v>
      </c>
      <c r="D284" s="151">
        <v>11000</v>
      </c>
      <c r="E284" s="151">
        <v>0</v>
      </c>
      <c r="F284" s="151">
        <v>0</v>
      </c>
      <c r="G284" s="151">
        <v>0</v>
      </c>
      <c r="H284" s="151">
        <v>0</v>
      </c>
      <c r="I284" s="151">
        <v>0</v>
      </c>
      <c r="J284" s="151">
        <v>0</v>
      </c>
      <c r="K284" s="151">
        <v>0</v>
      </c>
      <c r="L284" s="151">
        <v>0</v>
      </c>
      <c r="M284" s="149">
        <f t="shared" si="45"/>
        <v>11000</v>
      </c>
      <c r="N284" s="160"/>
    </row>
    <row r="285" spans="1:14" customFormat="1" ht="25.5" customHeight="1" x14ac:dyDescent="0.25">
      <c r="A285" s="161">
        <v>569</v>
      </c>
      <c r="B285" s="157" t="s">
        <v>619</v>
      </c>
      <c r="C285" s="151">
        <v>0</v>
      </c>
      <c r="D285" s="151">
        <v>0</v>
      </c>
      <c r="E285" s="151">
        <v>0</v>
      </c>
      <c r="F285" s="151">
        <v>0</v>
      </c>
      <c r="G285" s="151">
        <v>0</v>
      </c>
      <c r="H285" s="151">
        <v>0</v>
      </c>
      <c r="I285" s="151">
        <v>0</v>
      </c>
      <c r="J285" s="151">
        <v>0</v>
      </c>
      <c r="K285" s="151">
        <v>0</v>
      </c>
      <c r="L285" s="151">
        <v>0</v>
      </c>
      <c r="M285" s="149">
        <f t="shared" si="45"/>
        <v>0</v>
      </c>
      <c r="N285" s="160"/>
    </row>
    <row r="286" spans="1:14" customFormat="1" ht="25.5" customHeight="1" x14ac:dyDescent="0.25">
      <c r="A286" s="154">
        <v>5700</v>
      </c>
      <c r="B286" s="155" t="s">
        <v>620</v>
      </c>
      <c r="C286" s="148">
        <f t="shared" ref="C286:N286" si="50">SUM(C287:C295)</f>
        <v>0</v>
      </c>
      <c r="D286" s="148">
        <f>SUM(D287:D295)</f>
        <v>0</v>
      </c>
      <c r="E286" s="148">
        <f t="shared" si="50"/>
        <v>0</v>
      </c>
      <c r="F286" s="148">
        <f t="shared" si="50"/>
        <v>0</v>
      </c>
      <c r="G286" s="148">
        <f t="shared" si="50"/>
        <v>0</v>
      </c>
      <c r="H286" s="148">
        <f t="shared" si="50"/>
        <v>0</v>
      </c>
      <c r="I286" s="148">
        <f t="shared" si="50"/>
        <v>0</v>
      </c>
      <c r="J286" s="148">
        <f t="shared" si="50"/>
        <v>0</v>
      </c>
      <c r="K286" s="148">
        <f t="shared" si="50"/>
        <v>0</v>
      </c>
      <c r="L286" s="148">
        <f t="shared" si="50"/>
        <v>0</v>
      </c>
      <c r="M286" s="148">
        <f t="shared" si="45"/>
        <v>0</v>
      </c>
      <c r="N286" s="164">
        <f t="shared" si="50"/>
        <v>0</v>
      </c>
    </row>
    <row r="287" spans="1:14" customFormat="1" ht="25.5" customHeight="1" x14ac:dyDescent="0.25">
      <c r="A287" s="161">
        <v>571</v>
      </c>
      <c r="B287" s="157" t="s">
        <v>621</v>
      </c>
      <c r="C287" s="151">
        <v>0</v>
      </c>
      <c r="D287" s="151">
        <v>0</v>
      </c>
      <c r="E287" s="151">
        <v>0</v>
      </c>
      <c r="F287" s="151">
        <v>0</v>
      </c>
      <c r="G287" s="151">
        <v>0</v>
      </c>
      <c r="H287" s="151">
        <v>0</v>
      </c>
      <c r="I287" s="151">
        <v>0</v>
      </c>
      <c r="J287" s="151">
        <v>0</v>
      </c>
      <c r="K287" s="151">
        <v>0</v>
      </c>
      <c r="L287" s="151">
        <v>0</v>
      </c>
      <c r="M287" s="149">
        <f t="shared" si="45"/>
        <v>0</v>
      </c>
      <c r="N287" s="160"/>
    </row>
    <row r="288" spans="1:14" customFormat="1" ht="25.5" customHeight="1" x14ac:dyDescent="0.25">
      <c r="A288" s="161">
        <v>572</v>
      </c>
      <c r="B288" s="157" t="s">
        <v>622</v>
      </c>
      <c r="C288" s="151">
        <v>0</v>
      </c>
      <c r="D288" s="151">
        <v>0</v>
      </c>
      <c r="E288" s="151">
        <v>0</v>
      </c>
      <c r="F288" s="151">
        <v>0</v>
      </c>
      <c r="G288" s="151">
        <v>0</v>
      </c>
      <c r="H288" s="151">
        <v>0</v>
      </c>
      <c r="I288" s="151">
        <v>0</v>
      </c>
      <c r="J288" s="151">
        <v>0</v>
      </c>
      <c r="K288" s="151">
        <v>0</v>
      </c>
      <c r="L288" s="151">
        <v>0</v>
      </c>
      <c r="M288" s="149">
        <f t="shared" si="45"/>
        <v>0</v>
      </c>
      <c r="N288" s="160"/>
    </row>
    <row r="289" spans="1:14" customFormat="1" ht="25.5" customHeight="1" x14ac:dyDescent="0.25">
      <c r="A289" s="161">
        <v>573</v>
      </c>
      <c r="B289" s="157" t="s">
        <v>623</v>
      </c>
      <c r="C289" s="151">
        <v>0</v>
      </c>
      <c r="D289" s="151">
        <v>0</v>
      </c>
      <c r="E289" s="151">
        <v>0</v>
      </c>
      <c r="F289" s="151">
        <v>0</v>
      </c>
      <c r="G289" s="151">
        <v>0</v>
      </c>
      <c r="H289" s="151">
        <v>0</v>
      </c>
      <c r="I289" s="151">
        <v>0</v>
      </c>
      <c r="J289" s="151">
        <v>0</v>
      </c>
      <c r="K289" s="151">
        <v>0</v>
      </c>
      <c r="L289" s="151">
        <v>0</v>
      </c>
      <c r="M289" s="149">
        <f t="shared" si="45"/>
        <v>0</v>
      </c>
      <c r="N289" s="160"/>
    </row>
    <row r="290" spans="1:14" customFormat="1" ht="25.5" customHeight="1" x14ac:dyDescent="0.25">
      <c r="A290" s="161">
        <v>574</v>
      </c>
      <c r="B290" s="157" t="s">
        <v>624</v>
      </c>
      <c r="C290" s="151">
        <v>0</v>
      </c>
      <c r="D290" s="151">
        <v>0</v>
      </c>
      <c r="E290" s="151">
        <v>0</v>
      </c>
      <c r="F290" s="151">
        <v>0</v>
      </c>
      <c r="G290" s="151">
        <v>0</v>
      </c>
      <c r="H290" s="151">
        <v>0</v>
      </c>
      <c r="I290" s="151">
        <v>0</v>
      </c>
      <c r="J290" s="151">
        <v>0</v>
      </c>
      <c r="K290" s="151">
        <v>0</v>
      </c>
      <c r="L290" s="151">
        <v>0</v>
      </c>
      <c r="M290" s="149">
        <f t="shared" si="45"/>
        <v>0</v>
      </c>
      <c r="N290" s="160"/>
    </row>
    <row r="291" spans="1:14" customFormat="1" ht="25.5" customHeight="1" x14ac:dyDescent="0.25">
      <c r="A291" s="161">
        <v>575</v>
      </c>
      <c r="B291" s="157" t="s">
        <v>625</v>
      </c>
      <c r="C291" s="151">
        <v>0</v>
      </c>
      <c r="D291" s="151">
        <v>0</v>
      </c>
      <c r="E291" s="151">
        <v>0</v>
      </c>
      <c r="F291" s="151">
        <v>0</v>
      </c>
      <c r="G291" s="151">
        <v>0</v>
      </c>
      <c r="H291" s="151">
        <v>0</v>
      </c>
      <c r="I291" s="151">
        <v>0</v>
      </c>
      <c r="J291" s="151">
        <v>0</v>
      </c>
      <c r="K291" s="151">
        <v>0</v>
      </c>
      <c r="L291" s="151">
        <v>0</v>
      </c>
      <c r="M291" s="149">
        <f t="shared" si="45"/>
        <v>0</v>
      </c>
      <c r="N291" s="160"/>
    </row>
    <row r="292" spans="1:14" customFormat="1" ht="25.5" customHeight="1" x14ac:dyDescent="0.25">
      <c r="A292" s="161">
        <v>576</v>
      </c>
      <c r="B292" s="157" t="s">
        <v>626</v>
      </c>
      <c r="C292" s="151">
        <v>0</v>
      </c>
      <c r="D292" s="151">
        <v>0</v>
      </c>
      <c r="E292" s="151">
        <v>0</v>
      </c>
      <c r="F292" s="151">
        <v>0</v>
      </c>
      <c r="G292" s="151">
        <v>0</v>
      </c>
      <c r="H292" s="151">
        <v>0</v>
      </c>
      <c r="I292" s="151">
        <v>0</v>
      </c>
      <c r="J292" s="151">
        <v>0</v>
      </c>
      <c r="K292" s="151">
        <v>0</v>
      </c>
      <c r="L292" s="151">
        <v>0</v>
      </c>
      <c r="M292" s="149">
        <f t="shared" si="45"/>
        <v>0</v>
      </c>
      <c r="N292" s="160"/>
    </row>
    <row r="293" spans="1:14" customFormat="1" ht="25.5" customHeight="1" x14ac:dyDescent="0.25">
      <c r="A293" s="161">
        <v>577</v>
      </c>
      <c r="B293" s="157" t="s">
        <v>627</v>
      </c>
      <c r="C293" s="151">
        <v>0</v>
      </c>
      <c r="D293" s="151">
        <v>0</v>
      </c>
      <c r="E293" s="151">
        <v>0</v>
      </c>
      <c r="F293" s="151">
        <v>0</v>
      </c>
      <c r="G293" s="151">
        <v>0</v>
      </c>
      <c r="H293" s="151">
        <v>0</v>
      </c>
      <c r="I293" s="151">
        <v>0</v>
      </c>
      <c r="J293" s="151">
        <v>0</v>
      </c>
      <c r="K293" s="151">
        <v>0</v>
      </c>
      <c r="L293" s="151">
        <v>0</v>
      </c>
      <c r="M293" s="149">
        <f t="shared" si="45"/>
        <v>0</v>
      </c>
      <c r="N293" s="160"/>
    </row>
    <row r="294" spans="1:14" customFormat="1" ht="25.5" customHeight="1" x14ac:dyDescent="0.25">
      <c r="A294" s="161">
        <v>578</v>
      </c>
      <c r="B294" s="157" t="s">
        <v>628</v>
      </c>
      <c r="C294" s="151">
        <v>0</v>
      </c>
      <c r="D294" s="151">
        <v>0</v>
      </c>
      <c r="E294" s="151">
        <v>0</v>
      </c>
      <c r="F294" s="151">
        <v>0</v>
      </c>
      <c r="G294" s="151">
        <v>0</v>
      </c>
      <c r="H294" s="151">
        <v>0</v>
      </c>
      <c r="I294" s="151">
        <v>0</v>
      </c>
      <c r="J294" s="151">
        <v>0</v>
      </c>
      <c r="K294" s="151">
        <v>0</v>
      </c>
      <c r="L294" s="151">
        <v>0</v>
      </c>
      <c r="M294" s="149">
        <f t="shared" si="45"/>
        <v>0</v>
      </c>
      <c r="N294" s="160"/>
    </row>
    <row r="295" spans="1:14" customFormat="1" ht="25.5" customHeight="1" x14ac:dyDescent="0.25">
      <c r="A295" s="161">
        <v>579</v>
      </c>
      <c r="B295" s="157" t="s">
        <v>629</v>
      </c>
      <c r="C295" s="151">
        <v>0</v>
      </c>
      <c r="D295" s="151">
        <v>0</v>
      </c>
      <c r="E295" s="151">
        <v>0</v>
      </c>
      <c r="F295" s="151">
        <v>0</v>
      </c>
      <c r="G295" s="151">
        <v>0</v>
      </c>
      <c r="H295" s="151">
        <v>0</v>
      </c>
      <c r="I295" s="151">
        <v>0</v>
      </c>
      <c r="J295" s="151">
        <v>0</v>
      </c>
      <c r="K295" s="151">
        <v>0</v>
      </c>
      <c r="L295" s="151">
        <v>0</v>
      </c>
      <c r="M295" s="149">
        <f t="shared" si="45"/>
        <v>0</v>
      </c>
      <c r="N295" s="160"/>
    </row>
    <row r="296" spans="1:14" customFormat="1" ht="25.5" customHeight="1" x14ac:dyDescent="0.25">
      <c r="A296" s="154">
        <v>5800</v>
      </c>
      <c r="B296" s="155" t="s">
        <v>630</v>
      </c>
      <c r="C296" s="148">
        <f t="shared" ref="C296:N296" si="51">SUM(C297:C300)</f>
        <v>0</v>
      </c>
      <c r="D296" s="148">
        <f>SUM(D297:D300)</f>
        <v>0</v>
      </c>
      <c r="E296" s="148">
        <f t="shared" si="51"/>
        <v>0</v>
      </c>
      <c r="F296" s="148">
        <f t="shared" si="51"/>
        <v>0</v>
      </c>
      <c r="G296" s="148">
        <f t="shared" si="51"/>
        <v>0</v>
      </c>
      <c r="H296" s="148">
        <f t="shared" si="51"/>
        <v>0</v>
      </c>
      <c r="I296" s="148">
        <f t="shared" si="51"/>
        <v>0</v>
      </c>
      <c r="J296" s="148">
        <f t="shared" si="51"/>
        <v>0</v>
      </c>
      <c r="K296" s="148">
        <f t="shared" si="51"/>
        <v>0</v>
      </c>
      <c r="L296" s="148">
        <f t="shared" si="51"/>
        <v>0</v>
      </c>
      <c r="M296" s="148">
        <f t="shared" si="45"/>
        <v>0</v>
      </c>
      <c r="N296" s="164">
        <f t="shared" si="51"/>
        <v>0</v>
      </c>
    </row>
    <row r="297" spans="1:14" customFormat="1" ht="25.5" customHeight="1" x14ac:dyDescent="0.25">
      <c r="A297" s="161">
        <v>581</v>
      </c>
      <c r="B297" s="157" t="s">
        <v>631</v>
      </c>
      <c r="C297" s="151">
        <v>0</v>
      </c>
      <c r="D297" s="151">
        <v>0</v>
      </c>
      <c r="E297" s="151">
        <v>0</v>
      </c>
      <c r="F297" s="151">
        <v>0</v>
      </c>
      <c r="G297" s="151">
        <v>0</v>
      </c>
      <c r="H297" s="151">
        <v>0</v>
      </c>
      <c r="I297" s="151">
        <v>0</v>
      </c>
      <c r="J297" s="151">
        <v>0</v>
      </c>
      <c r="K297" s="151">
        <v>0</v>
      </c>
      <c r="L297" s="151">
        <v>0</v>
      </c>
      <c r="M297" s="149">
        <f t="shared" si="45"/>
        <v>0</v>
      </c>
      <c r="N297" s="160"/>
    </row>
    <row r="298" spans="1:14" customFormat="1" ht="25.5" customHeight="1" x14ac:dyDescent="0.25">
      <c r="A298" s="161">
        <v>582</v>
      </c>
      <c r="B298" s="157" t="s">
        <v>632</v>
      </c>
      <c r="C298" s="151">
        <v>0</v>
      </c>
      <c r="D298" s="151">
        <v>0</v>
      </c>
      <c r="E298" s="151">
        <v>0</v>
      </c>
      <c r="F298" s="151">
        <v>0</v>
      </c>
      <c r="G298" s="151">
        <v>0</v>
      </c>
      <c r="H298" s="151">
        <v>0</v>
      </c>
      <c r="I298" s="151">
        <v>0</v>
      </c>
      <c r="J298" s="151">
        <v>0</v>
      </c>
      <c r="K298" s="151">
        <v>0</v>
      </c>
      <c r="L298" s="151">
        <v>0</v>
      </c>
      <c r="M298" s="149">
        <f t="shared" si="45"/>
        <v>0</v>
      </c>
      <c r="N298" s="160"/>
    </row>
    <row r="299" spans="1:14" customFormat="1" ht="25.5" customHeight="1" x14ac:dyDescent="0.25">
      <c r="A299" s="161">
        <v>583</v>
      </c>
      <c r="B299" s="157" t="s">
        <v>633</v>
      </c>
      <c r="C299" s="151">
        <v>0</v>
      </c>
      <c r="D299" s="151">
        <v>0</v>
      </c>
      <c r="E299" s="151">
        <v>0</v>
      </c>
      <c r="F299" s="151">
        <v>0</v>
      </c>
      <c r="G299" s="151">
        <v>0</v>
      </c>
      <c r="H299" s="151">
        <v>0</v>
      </c>
      <c r="I299" s="151">
        <v>0</v>
      </c>
      <c r="J299" s="151">
        <v>0</v>
      </c>
      <c r="K299" s="151">
        <v>0</v>
      </c>
      <c r="L299" s="151">
        <v>0</v>
      </c>
      <c r="M299" s="149">
        <f t="shared" si="45"/>
        <v>0</v>
      </c>
      <c r="N299" s="160"/>
    </row>
    <row r="300" spans="1:14" customFormat="1" ht="25.5" customHeight="1" x14ac:dyDescent="0.25">
      <c r="A300" s="161">
        <v>589</v>
      </c>
      <c r="B300" s="157" t="s">
        <v>634</v>
      </c>
      <c r="C300" s="151">
        <v>0</v>
      </c>
      <c r="D300" s="151">
        <v>0</v>
      </c>
      <c r="E300" s="151">
        <v>0</v>
      </c>
      <c r="F300" s="151">
        <v>0</v>
      </c>
      <c r="G300" s="151">
        <v>0</v>
      </c>
      <c r="H300" s="151">
        <v>0</v>
      </c>
      <c r="I300" s="151">
        <v>0</v>
      </c>
      <c r="J300" s="151">
        <v>0</v>
      </c>
      <c r="K300" s="151">
        <v>0</v>
      </c>
      <c r="L300" s="151">
        <v>0</v>
      </c>
      <c r="M300" s="149">
        <f t="shared" si="45"/>
        <v>0</v>
      </c>
      <c r="N300" s="160"/>
    </row>
    <row r="301" spans="1:14" customFormat="1" ht="25.5" customHeight="1" x14ac:dyDescent="0.25">
      <c r="A301" s="154">
        <v>5900</v>
      </c>
      <c r="B301" s="155" t="s">
        <v>635</v>
      </c>
      <c r="C301" s="148">
        <f t="shared" ref="C301:N301" si="52">SUM(C302:C310)</f>
        <v>0</v>
      </c>
      <c r="D301" s="148">
        <f>SUM(D302:D310)</f>
        <v>0</v>
      </c>
      <c r="E301" s="148">
        <f t="shared" si="52"/>
        <v>0</v>
      </c>
      <c r="F301" s="148">
        <f t="shared" si="52"/>
        <v>0</v>
      </c>
      <c r="G301" s="148">
        <f t="shared" si="52"/>
        <v>0</v>
      </c>
      <c r="H301" s="148">
        <f t="shared" si="52"/>
        <v>0</v>
      </c>
      <c r="I301" s="148">
        <f t="shared" si="52"/>
        <v>0</v>
      </c>
      <c r="J301" s="148">
        <f t="shared" si="52"/>
        <v>0</v>
      </c>
      <c r="K301" s="148">
        <f t="shared" si="52"/>
        <v>0</v>
      </c>
      <c r="L301" s="148">
        <f t="shared" si="52"/>
        <v>0</v>
      </c>
      <c r="M301" s="148">
        <f t="shared" si="45"/>
        <v>0</v>
      </c>
      <c r="N301" s="164">
        <f t="shared" si="52"/>
        <v>0</v>
      </c>
    </row>
    <row r="302" spans="1:14" customFormat="1" ht="25.5" customHeight="1" x14ac:dyDescent="0.25">
      <c r="A302" s="161">
        <v>591</v>
      </c>
      <c r="B302" s="157" t="s">
        <v>636</v>
      </c>
      <c r="C302" s="151">
        <v>0</v>
      </c>
      <c r="D302" s="151">
        <v>0</v>
      </c>
      <c r="E302" s="151">
        <v>0</v>
      </c>
      <c r="F302" s="151">
        <v>0</v>
      </c>
      <c r="G302" s="151">
        <v>0</v>
      </c>
      <c r="H302" s="151">
        <v>0</v>
      </c>
      <c r="I302" s="151">
        <v>0</v>
      </c>
      <c r="J302" s="151">
        <v>0</v>
      </c>
      <c r="K302" s="151">
        <v>0</v>
      </c>
      <c r="L302" s="151">
        <v>0</v>
      </c>
      <c r="M302" s="149">
        <f t="shared" si="45"/>
        <v>0</v>
      </c>
      <c r="N302" s="160"/>
    </row>
    <row r="303" spans="1:14" customFormat="1" ht="25.5" customHeight="1" x14ac:dyDescent="0.25">
      <c r="A303" s="161">
        <v>592</v>
      </c>
      <c r="B303" s="157" t="s">
        <v>637</v>
      </c>
      <c r="C303" s="151">
        <v>0</v>
      </c>
      <c r="D303" s="151">
        <v>0</v>
      </c>
      <c r="E303" s="151">
        <v>0</v>
      </c>
      <c r="F303" s="151">
        <v>0</v>
      </c>
      <c r="G303" s="151">
        <v>0</v>
      </c>
      <c r="H303" s="151">
        <v>0</v>
      </c>
      <c r="I303" s="151">
        <v>0</v>
      </c>
      <c r="J303" s="151">
        <v>0</v>
      </c>
      <c r="K303" s="151">
        <v>0</v>
      </c>
      <c r="L303" s="151">
        <v>0</v>
      </c>
      <c r="M303" s="149">
        <f t="shared" si="45"/>
        <v>0</v>
      </c>
      <c r="N303" s="160"/>
    </row>
    <row r="304" spans="1:14" customFormat="1" ht="25.5" customHeight="1" x14ac:dyDescent="0.25">
      <c r="A304" s="161">
        <v>593</v>
      </c>
      <c r="B304" s="157" t="s">
        <v>638</v>
      </c>
      <c r="C304" s="151">
        <v>0</v>
      </c>
      <c r="D304" s="151">
        <v>0</v>
      </c>
      <c r="E304" s="151">
        <v>0</v>
      </c>
      <c r="F304" s="151">
        <v>0</v>
      </c>
      <c r="G304" s="151">
        <v>0</v>
      </c>
      <c r="H304" s="151">
        <v>0</v>
      </c>
      <c r="I304" s="151">
        <v>0</v>
      </c>
      <c r="J304" s="151">
        <v>0</v>
      </c>
      <c r="K304" s="151">
        <v>0</v>
      </c>
      <c r="L304" s="151">
        <v>0</v>
      </c>
      <c r="M304" s="149">
        <f t="shared" si="45"/>
        <v>0</v>
      </c>
      <c r="N304" s="160"/>
    </row>
    <row r="305" spans="1:14" customFormat="1" ht="25.5" customHeight="1" x14ac:dyDescent="0.25">
      <c r="A305" s="161">
        <v>594</v>
      </c>
      <c r="B305" s="157" t="s">
        <v>2</v>
      </c>
      <c r="C305" s="151">
        <v>0</v>
      </c>
      <c r="D305" s="151">
        <v>0</v>
      </c>
      <c r="E305" s="151">
        <v>0</v>
      </c>
      <c r="F305" s="151">
        <v>0</v>
      </c>
      <c r="G305" s="151">
        <v>0</v>
      </c>
      <c r="H305" s="151">
        <v>0</v>
      </c>
      <c r="I305" s="151">
        <v>0</v>
      </c>
      <c r="J305" s="151">
        <v>0</v>
      </c>
      <c r="K305" s="151">
        <v>0</v>
      </c>
      <c r="L305" s="151">
        <v>0</v>
      </c>
      <c r="M305" s="149">
        <f t="shared" si="45"/>
        <v>0</v>
      </c>
      <c r="N305" s="160"/>
    </row>
    <row r="306" spans="1:14" customFormat="1" ht="25.5" customHeight="1" x14ac:dyDescent="0.25">
      <c r="A306" s="161">
        <v>595</v>
      </c>
      <c r="B306" s="157" t="s">
        <v>639</v>
      </c>
      <c r="C306" s="151">
        <v>0</v>
      </c>
      <c r="D306" s="151">
        <v>0</v>
      </c>
      <c r="E306" s="151">
        <v>0</v>
      </c>
      <c r="F306" s="151">
        <v>0</v>
      </c>
      <c r="G306" s="151">
        <v>0</v>
      </c>
      <c r="H306" s="151">
        <v>0</v>
      </c>
      <c r="I306" s="151">
        <v>0</v>
      </c>
      <c r="J306" s="151">
        <v>0</v>
      </c>
      <c r="K306" s="151">
        <v>0</v>
      </c>
      <c r="L306" s="151">
        <v>0</v>
      </c>
      <c r="M306" s="149">
        <f t="shared" si="45"/>
        <v>0</v>
      </c>
      <c r="N306" s="160"/>
    </row>
    <row r="307" spans="1:14" customFormat="1" ht="25.5" customHeight="1" x14ac:dyDescent="0.25">
      <c r="A307" s="161">
        <v>596</v>
      </c>
      <c r="B307" s="157" t="s">
        <v>640</v>
      </c>
      <c r="C307" s="151">
        <v>0</v>
      </c>
      <c r="D307" s="151">
        <v>0</v>
      </c>
      <c r="E307" s="151">
        <v>0</v>
      </c>
      <c r="F307" s="151">
        <v>0</v>
      </c>
      <c r="G307" s="151">
        <v>0</v>
      </c>
      <c r="H307" s="151">
        <v>0</v>
      </c>
      <c r="I307" s="151">
        <v>0</v>
      </c>
      <c r="J307" s="151">
        <v>0</v>
      </c>
      <c r="K307" s="151">
        <v>0</v>
      </c>
      <c r="L307" s="151">
        <v>0</v>
      </c>
      <c r="M307" s="149">
        <f t="shared" si="45"/>
        <v>0</v>
      </c>
      <c r="N307" s="160"/>
    </row>
    <row r="308" spans="1:14" customFormat="1" ht="25.5" customHeight="1" x14ac:dyDescent="0.25">
      <c r="A308" s="161">
        <v>597</v>
      </c>
      <c r="B308" s="157" t="s">
        <v>641</v>
      </c>
      <c r="C308" s="151">
        <v>0</v>
      </c>
      <c r="D308" s="151">
        <v>0</v>
      </c>
      <c r="E308" s="151">
        <v>0</v>
      </c>
      <c r="F308" s="151">
        <v>0</v>
      </c>
      <c r="G308" s="151">
        <v>0</v>
      </c>
      <c r="H308" s="151">
        <v>0</v>
      </c>
      <c r="I308" s="151">
        <v>0</v>
      </c>
      <c r="J308" s="151">
        <v>0</v>
      </c>
      <c r="K308" s="151">
        <v>0</v>
      </c>
      <c r="L308" s="151">
        <v>0</v>
      </c>
      <c r="M308" s="149">
        <f t="shared" si="45"/>
        <v>0</v>
      </c>
      <c r="N308" s="160"/>
    </row>
    <row r="309" spans="1:14" customFormat="1" ht="25.5" customHeight="1" x14ac:dyDescent="0.25">
      <c r="A309" s="161">
        <v>598</v>
      </c>
      <c r="B309" s="157" t="s">
        <v>642</v>
      </c>
      <c r="C309" s="151">
        <v>0</v>
      </c>
      <c r="D309" s="151">
        <v>0</v>
      </c>
      <c r="E309" s="151">
        <v>0</v>
      </c>
      <c r="F309" s="151">
        <v>0</v>
      </c>
      <c r="G309" s="151">
        <v>0</v>
      </c>
      <c r="H309" s="151">
        <v>0</v>
      </c>
      <c r="I309" s="151">
        <v>0</v>
      </c>
      <c r="J309" s="151">
        <v>0</v>
      </c>
      <c r="K309" s="151">
        <v>0</v>
      </c>
      <c r="L309" s="151">
        <v>0</v>
      </c>
      <c r="M309" s="149">
        <f t="shared" si="45"/>
        <v>0</v>
      </c>
      <c r="N309" s="160"/>
    </row>
    <row r="310" spans="1:14" customFormat="1" ht="25.5" customHeight="1" x14ac:dyDescent="0.25">
      <c r="A310" s="161">
        <v>599</v>
      </c>
      <c r="B310" s="157" t="s">
        <v>643</v>
      </c>
      <c r="C310" s="151">
        <v>0</v>
      </c>
      <c r="D310" s="151">
        <v>0</v>
      </c>
      <c r="E310" s="151">
        <v>0</v>
      </c>
      <c r="F310" s="151">
        <v>0</v>
      </c>
      <c r="G310" s="151">
        <v>0</v>
      </c>
      <c r="H310" s="151">
        <v>0</v>
      </c>
      <c r="I310" s="151">
        <v>0</v>
      </c>
      <c r="J310" s="151">
        <v>0</v>
      </c>
      <c r="K310" s="151">
        <v>0</v>
      </c>
      <c r="L310" s="151">
        <v>0</v>
      </c>
      <c r="M310" s="149">
        <f t="shared" si="45"/>
        <v>0</v>
      </c>
      <c r="N310" s="160"/>
    </row>
    <row r="311" spans="1:14" s="89" customFormat="1" ht="25.5" customHeight="1" x14ac:dyDescent="0.25">
      <c r="A311" s="429">
        <v>6000</v>
      </c>
      <c r="B311" s="430" t="s">
        <v>94</v>
      </c>
      <c r="C311" s="428">
        <f t="shared" ref="C311:N311" si="53">C312+C321+C330</f>
        <v>0</v>
      </c>
      <c r="D311" s="428">
        <f>D312+D321+D330</f>
        <v>0</v>
      </c>
      <c r="E311" s="428">
        <f t="shared" si="53"/>
        <v>1923213</v>
      </c>
      <c r="F311" s="428">
        <f t="shared" si="53"/>
        <v>0</v>
      </c>
      <c r="G311" s="428">
        <f t="shared" si="53"/>
        <v>0</v>
      </c>
      <c r="H311" s="428">
        <f t="shared" si="53"/>
        <v>0</v>
      </c>
      <c r="I311" s="428">
        <f t="shared" si="53"/>
        <v>0</v>
      </c>
      <c r="J311" s="428">
        <f t="shared" si="53"/>
        <v>0</v>
      </c>
      <c r="K311" s="428">
        <f t="shared" si="53"/>
        <v>0</v>
      </c>
      <c r="L311" s="428">
        <f t="shared" si="53"/>
        <v>0</v>
      </c>
      <c r="M311" s="428">
        <f t="shared" si="45"/>
        <v>1923213</v>
      </c>
      <c r="N311" s="167">
        <f t="shared" si="53"/>
        <v>0</v>
      </c>
    </row>
    <row r="312" spans="1:14" customFormat="1" ht="25.5" customHeight="1" x14ac:dyDescent="0.25">
      <c r="A312" s="154">
        <v>6100</v>
      </c>
      <c r="B312" s="155" t="s">
        <v>644</v>
      </c>
      <c r="C312" s="148">
        <f>SUM(C313:C320)</f>
        <v>0</v>
      </c>
      <c r="D312" s="148">
        <f>SUM(D313:D320)</f>
        <v>0</v>
      </c>
      <c r="E312" s="148">
        <f t="shared" ref="E312:N312" si="54">SUM(E313:E320)</f>
        <v>1923213</v>
      </c>
      <c r="F312" s="148">
        <f t="shared" si="54"/>
        <v>0</v>
      </c>
      <c r="G312" s="148">
        <f t="shared" si="54"/>
        <v>0</v>
      </c>
      <c r="H312" s="148">
        <f t="shared" si="54"/>
        <v>0</v>
      </c>
      <c r="I312" s="148">
        <f t="shared" si="54"/>
        <v>0</v>
      </c>
      <c r="J312" s="148">
        <f t="shared" si="54"/>
        <v>0</v>
      </c>
      <c r="K312" s="148">
        <f t="shared" si="54"/>
        <v>0</v>
      </c>
      <c r="L312" s="148">
        <f t="shared" si="54"/>
        <v>0</v>
      </c>
      <c r="M312" s="148">
        <f t="shared" si="45"/>
        <v>1923213</v>
      </c>
      <c r="N312" s="164">
        <f t="shared" si="54"/>
        <v>0</v>
      </c>
    </row>
    <row r="313" spans="1:14" customFormat="1" ht="25.5" customHeight="1" x14ac:dyDescent="0.25">
      <c r="A313" s="161">
        <v>611</v>
      </c>
      <c r="B313" s="157" t="s">
        <v>645</v>
      </c>
      <c r="C313" s="151">
        <v>0</v>
      </c>
      <c r="D313" s="151">
        <v>0</v>
      </c>
      <c r="E313" s="151">
        <v>0</v>
      </c>
      <c r="F313" s="151">
        <v>0</v>
      </c>
      <c r="G313" s="151">
        <v>0</v>
      </c>
      <c r="H313" s="151">
        <v>0</v>
      </c>
      <c r="I313" s="151">
        <v>0</v>
      </c>
      <c r="J313" s="151">
        <v>0</v>
      </c>
      <c r="K313" s="151">
        <v>0</v>
      </c>
      <c r="L313" s="151">
        <v>0</v>
      </c>
      <c r="M313" s="149">
        <f t="shared" si="45"/>
        <v>0</v>
      </c>
      <c r="N313" s="160"/>
    </row>
    <row r="314" spans="1:14" customFormat="1" ht="25.5" customHeight="1" x14ac:dyDescent="0.25">
      <c r="A314" s="161">
        <v>612</v>
      </c>
      <c r="B314" s="157" t="s">
        <v>646</v>
      </c>
      <c r="C314" s="151">
        <v>0</v>
      </c>
      <c r="D314" s="151">
        <v>0</v>
      </c>
      <c r="E314" s="556">
        <v>1923213</v>
      </c>
      <c r="F314" s="151">
        <v>0</v>
      </c>
      <c r="G314" s="151">
        <v>0</v>
      </c>
      <c r="H314" s="151">
        <v>0</v>
      </c>
      <c r="I314" s="151">
        <v>0</v>
      </c>
      <c r="J314" s="151">
        <v>0</v>
      </c>
      <c r="K314" s="151">
        <v>0</v>
      </c>
      <c r="L314" s="151">
        <v>0</v>
      </c>
      <c r="M314" s="149">
        <f>SUM(C314:L314)</f>
        <v>1923213</v>
      </c>
      <c r="N314" s="160"/>
    </row>
    <row r="315" spans="1:14" customFormat="1" ht="31.5" customHeight="1" x14ac:dyDescent="0.25">
      <c r="A315" s="161">
        <v>613</v>
      </c>
      <c r="B315" s="157" t="s">
        <v>647</v>
      </c>
      <c r="C315" s="151">
        <v>0</v>
      </c>
      <c r="D315" s="151">
        <v>0</v>
      </c>
      <c r="E315" s="151">
        <v>0</v>
      </c>
      <c r="F315" s="151">
        <v>0</v>
      </c>
      <c r="G315" s="151">
        <v>0</v>
      </c>
      <c r="H315" s="151">
        <v>0</v>
      </c>
      <c r="I315" s="151">
        <v>0</v>
      </c>
      <c r="J315" s="151">
        <v>0</v>
      </c>
      <c r="K315" s="151">
        <v>0</v>
      </c>
      <c r="L315" s="151">
        <v>0</v>
      </c>
      <c r="M315" s="149">
        <f t="shared" si="45"/>
        <v>0</v>
      </c>
      <c r="N315" s="160"/>
    </row>
    <row r="316" spans="1:14" customFormat="1" ht="25.5" customHeight="1" x14ac:dyDescent="0.25">
      <c r="A316" s="161">
        <v>614</v>
      </c>
      <c r="B316" s="157" t="s">
        <v>648</v>
      </c>
      <c r="C316" s="151">
        <v>0</v>
      </c>
      <c r="D316" s="151">
        <v>0</v>
      </c>
      <c r="E316" s="151">
        <v>0</v>
      </c>
      <c r="F316" s="151">
        <v>0</v>
      </c>
      <c r="G316" s="151">
        <v>0</v>
      </c>
      <c r="H316" s="151">
        <v>0</v>
      </c>
      <c r="I316" s="151">
        <v>0</v>
      </c>
      <c r="J316" s="151">
        <v>0</v>
      </c>
      <c r="K316" s="151">
        <v>0</v>
      </c>
      <c r="L316" s="151">
        <v>0</v>
      </c>
      <c r="M316" s="149">
        <f>SUM(C316:L316)</f>
        <v>0</v>
      </c>
      <c r="N316" s="160"/>
    </row>
    <row r="317" spans="1:14" customFormat="1" ht="25.5" customHeight="1" x14ac:dyDescent="0.25">
      <c r="A317" s="161">
        <v>615</v>
      </c>
      <c r="B317" s="157" t="s">
        <v>649</v>
      </c>
      <c r="C317" s="151">
        <v>0</v>
      </c>
      <c r="D317" s="151">
        <v>0</v>
      </c>
      <c r="E317" s="151">
        <v>0</v>
      </c>
      <c r="F317" s="151">
        <v>0</v>
      </c>
      <c r="G317" s="151">
        <v>0</v>
      </c>
      <c r="H317" s="151">
        <v>0</v>
      </c>
      <c r="I317" s="151">
        <v>0</v>
      </c>
      <c r="J317" s="151">
        <v>0</v>
      </c>
      <c r="K317" s="151">
        <v>0</v>
      </c>
      <c r="L317" s="151">
        <v>0</v>
      </c>
      <c r="M317" s="149">
        <f t="shared" si="45"/>
        <v>0</v>
      </c>
      <c r="N317" s="160"/>
    </row>
    <row r="318" spans="1:14" customFormat="1" ht="25.5" customHeight="1" x14ac:dyDescent="0.25">
      <c r="A318" s="161">
        <v>616</v>
      </c>
      <c r="B318" s="157" t="s">
        <v>650</v>
      </c>
      <c r="C318" s="151">
        <v>0</v>
      </c>
      <c r="D318" s="151">
        <v>0</v>
      </c>
      <c r="E318" s="151">
        <v>0</v>
      </c>
      <c r="F318" s="151">
        <v>0</v>
      </c>
      <c r="G318" s="151">
        <v>0</v>
      </c>
      <c r="H318" s="151">
        <v>0</v>
      </c>
      <c r="I318" s="151">
        <v>0</v>
      </c>
      <c r="J318" s="151">
        <v>0</v>
      </c>
      <c r="K318" s="151">
        <v>0</v>
      </c>
      <c r="L318" s="151">
        <v>0</v>
      </c>
      <c r="M318" s="149">
        <f t="shared" si="45"/>
        <v>0</v>
      </c>
      <c r="N318" s="160"/>
    </row>
    <row r="319" spans="1:14" customFormat="1" ht="25.5" customHeight="1" x14ac:dyDescent="0.25">
      <c r="A319" s="161">
        <v>617</v>
      </c>
      <c r="B319" s="157" t="s">
        <v>651</v>
      </c>
      <c r="C319" s="151">
        <v>0</v>
      </c>
      <c r="D319" s="151">
        <v>0</v>
      </c>
      <c r="E319" s="151">
        <v>0</v>
      </c>
      <c r="F319" s="151">
        <v>0</v>
      </c>
      <c r="G319" s="151">
        <v>0</v>
      </c>
      <c r="H319" s="151">
        <v>0</v>
      </c>
      <c r="I319" s="151">
        <v>0</v>
      </c>
      <c r="J319" s="151">
        <v>0</v>
      </c>
      <c r="K319" s="151">
        <v>0</v>
      </c>
      <c r="L319" s="151">
        <v>0</v>
      </c>
      <c r="M319" s="149">
        <f t="shared" si="45"/>
        <v>0</v>
      </c>
      <c r="N319" s="160"/>
    </row>
    <row r="320" spans="1:14" customFormat="1" ht="36.75" customHeight="1" x14ac:dyDescent="0.25">
      <c r="A320" s="161">
        <v>619</v>
      </c>
      <c r="B320" s="157" t="s">
        <v>652</v>
      </c>
      <c r="C320" s="151">
        <v>0</v>
      </c>
      <c r="D320" s="151">
        <v>0</v>
      </c>
      <c r="E320" s="151">
        <v>0</v>
      </c>
      <c r="F320" s="151">
        <v>0</v>
      </c>
      <c r="G320" s="151">
        <v>0</v>
      </c>
      <c r="H320" s="151">
        <v>0</v>
      </c>
      <c r="I320" s="151">
        <v>0</v>
      </c>
      <c r="J320" s="151">
        <v>0</v>
      </c>
      <c r="K320" s="151">
        <v>0</v>
      </c>
      <c r="L320" s="151">
        <v>0</v>
      </c>
      <c r="M320" s="149">
        <f t="shared" si="45"/>
        <v>0</v>
      </c>
      <c r="N320" s="160"/>
    </row>
    <row r="321" spans="1:14" customFormat="1" ht="25.5" customHeight="1" x14ac:dyDescent="0.25">
      <c r="A321" s="154">
        <v>6200</v>
      </c>
      <c r="B321" s="155" t="s">
        <v>653</v>
      </c>
      <c r="C321" s="148">
        <f t="shared" ref="C321:N321" si="55">SUM(C322:C329)</f>
        <v>0</v>
      </c>
      <c r="D321" s="148">
        <f>SUM(D322:D329)</f>
        <v>0</v>
      </c>
      <c r="E321" s="148">
        <f t="shared" si="55"/>
        <v>0</v>
      </c>
      <c r="F321" s="148">
        <f t="shared" si="55"/>
        <v>0</v>
      </c>
      <c r="G321" s="148">
        <f t="shared" si="55"/>
        <v>0</v>
      </c>
      <c r="H321" s="148">
        <f t="shared" si="55"/>
        <v>0</v>
      </c>
      <c r="I321" s="148">
        <f t="shared" si="55"/>
        <v>0</v>
      </c>
      <c r="J321" s="148">
        <f t="shared" si="55"/>
        <v>0</v>
      </c>
      <c r="K321" s="148">
        <f t="shared" si="55"/>
        <v>0</v>
      </c>
      <c r="L321" s="148">
        <f t="shared" si="55"/>
        <v>0</v>
      </c>
      <c r="M321" s="148">
        <f t="shared" si="45"/>
        <v>0</v>
      </c>
      <c r="N321" s="164">
        <f t="shared" si="55"/>
        <v>0</v>
      </c>
    </row>
    <row r="322" spans="1:14" customFormat="1" ht="25.5" customHeight="1" x14ac:dyDescent="0.25">
      <c r="A322" s="161">
        <v>621</v>
      </c>
      <c r="B322" s="157" t="s">
        <v>645</v>
      </c>
      <c r="C322" s="151">
        <v>0</v>
      </c>
      <c r="D322" s="151">
        <v>0</v>
      </c>
      <c r="E322" s="151">
        <v>0</v>
      </c>
      <c r="F322" s="151">
        <v>0</v>
      </c>
      <c r="G322" s="151">
        <v>0</v>
      </c>
      <c r="H322" s="151">
        <v>0</v>
      </c>
      <c r="I322" s="151">
        <v>0</v>
      </c>
      <c r="J322" s="151">
        <v>0</v>
      </c>
      <c r="K322" s="151">
        <v>0</v>
      </c>
      <c r="L322" s="151">
        <v>0</v>
      </c>
      <c r="M322" s="149">
        <f t="shared" si="45"/>
        <v>0</v>
      </c>
      <c r="N322" s="160"/>
    </row>
    <row r="323" spans="1:14" customFormat="1" ht="25.5" customHeight="1" x14ac:dyDescent="0.25">
      <c r="A323" s="161">
        <v>622</v>
      </c>
      <c r="B323" s="157" t="s">
        <v>654</v>
      </c>
      <c r="C323" s="151">
        <v>0</v>
      </c>
      <c r="D323" s="151">
        <v>0</v>
      </c>
      <c r="E323" s="151">
        <v>0</v>
      </c>
      <c r="F323" s="151">
        <v>0</v>
      </c>
      <c r="G323" s="151">
        <v>0</v>
      </c>
      <c r="H323" s="151">
        <v>0</v>
      </c>
      <c r="I323" s="151">
        <v>0</v>
      </c>
      <c r="J323" s="151">
        <v>0</v>
      </c>
      <c r="K323" s="151">
        <v>0</v>
      </c>
      <c r="L323" s="151">
        <v>0</v>
      </c>
      <c r="M323" s="149">
        <f t="shared" si="45"/>
        <v>0</v>
      </c>
      <c r="N323" s="160"/>
    </row>
    <row r="324" spans="1:14" customFormat="1" ht="25.5" x14ac:dyDescent="0.25">
      <c r="A324" s="161">
        <v>623</v>
      </c>
      <c r="B324" s="157" t="s">
        <v>655</v>
      </c>
      <c r="C324" s="151">
        <v>0</v>
      </c>
      <c r="D324" s="151">
        <v>0</v>
      </c>
      <c r="E324" s="151">
        <v>0</v>
      </c>
      <c r="F324" s="151">
        <v>0</v>
      </c>
      <c r="G324" s="151">
        <v>0</v>
      </c>
      <c r="H324" s="151">
        <v>0</v>
      </c>
      <c r="I324" s="151">
        <v>0</v>
      </c>
      <c r="J324" s="151">
        <v>0</v>
      </c>
      <c r="K324" s="151">
        <v>0</v>
      </c>
      <c r="L324" s="151">
        <v>0</v>
      </c>
      <c r="M324" s="149">
        <f t="shared" si="45"/>
        <v>0</v>
      </c>
      <c r="N324" s="160"/>
    </row>
    <row r="325" spans="1:14" customFormat="1" ht="25.5" customHeight="1" x14ac:dyDescent="0.25">
      <c r="A325" s="161">
        <v>624</v>
      </c>
      <c r="B325" s="157" t="s">
        <v>648</v>
      </c>
      <c r="C325" s="151">
        <v>0</v>
      </c>
      <c r="D325" s="151">
        <v>0</v>
      </c>
      <c r="E325" s="151">
        <v>0</v>
      </c>
      <c r="F325" s="151">
        <v>0</v>
      </c>
      <c r="G325" s="151">
        <v>0</v>
      </c>
      <c r="H325" s="151">
        <v>0</v>
      </c>
      <c r="I325" s="151">
        <v>0</v>
      </c>
      <c r="J325" s="151">
        <v>0</v>
      </c>
      <c r="K325" s="151">
        <v>0</v>
      </c>
      <c r="L325" s="151">
        <v>0</v>
      </c>
      <c r="M325" s="149">
        <f t="shared" si="45"/>
        <v>0</v>
      </c>
      <c r="N325" s="160"/>
    </row>
    <row r="326" spans="1:14" customFormat="1" ht="25.5" customHeight="1" x14ac:dyDescent="0.25">
      <c r="A326" s="161">
        <v>625</v>
      </c>
      <c r="B326" s="157" t="s">
        <v>649</v>
      </c>
      <c r="C326" s="151">
        <v>0</v>
      </c>
      <c r="D326" s="151">
        <v>0</v>
      </c>
      <c r="E326" s="151">
        <v>0</v>
      </c>
      <c r="F326" s="151">
        <v>0</v>
      </c>
      <c r="G326" s="151">
        <v>0</v>
      </c>
      <c r="H326" s="151">
        <v>0</v>
      </c>
      <c r="I326" s="151">
        <v>0</v>
      </c>
      <c r="J326" s="151">
        <v>0</v>
      </c>
      <c r="K326" s="151">
        <v>0</v>
      </c>
      <c r="L326" s="151">
        <v>0</v>
      </c>
      <c r="M326" s="149">
        <f t="shared" si="45"/>
        <v>0</v>
      </c>
      <c r="N326" s="160"/>
    </row>
    <row r="327" spans="1:14" customFormat="1" ht="25.5" customHeight="1" x14ac:dyDescent="0.25">
      <c r="A327" s="161">
        <v>626</v>
      </c>
      <c r="B327" s="157" t="s">
        <v>650</v>
      </c>
      <c r="C327" s="151">
        <v>0</v>
      </c>
      <c r="D327" s="151">
        <v>0</v>
      </c>
      <c r="E327" s="151">
        <v>0</v>
      </c>
      <c r="F327" s="151">
        <v>0</v>
      </c>
      <c r="G327" s="151">
        <v>0</v>
      </c>
      <c r="H327" s="151">
        <v>0</v>
      </c>
      <c r="I327" s="151">
        <v>0</v>
      </c>
      <c r="J327" s="151">
        <v>0</v>
      </c>
      <c r="K327" s="151">
        <v>0</v>
      </c>
      <c r="L327" s="151">
        <v>0</v>
      </c>
      <c r="M327" s="149">
        <f t="shared" ref="M327:M390" si="56">SUM(C327:L327)</f>
        <v>0</v>
      </c>
      <c r="N327" s="160"/>
    </row>
    <row r="328" spans="1:14" customFormat="1" ht="25.5" customHeight="1" x14ac:dyDescent="0.25">
      <c r="A328" s="161">
        <v>627</v>
      </c>
      <c r="B328" s="157" t="s">
        <v>651</v>
      </c>
      <c r="C328" s="151">
        <v>0</v>
      </c>
      <c r="D328" s="151">
        <v>0</v>
      </c>
      <c r="E328" s="151">
        <v>0</v>
      </c>
      <c r="F328" s="151">
        <v>0</v>
      </c>
      <c r="G328" s="151">
        <v>0</v>
      </c>
      <c r="H328" s="151">
        <v>0</v>
      </c>
      <c r="I328" s="151">
        <v>0</v>
      </c>
      <c r="J328" s="151">
        <v>0</v>
      </c>
      <c r="K328" s="151">
        <v>0</v>
      </c>
      <c r="L328" s="151">
        <v>0</v>
      </c>
      <c r="M328" s="149">
        <f t="shared" si="56"/>
        <v>0</v>
      </c>
      <c r="N328" s="160"/>
    </row>
    <row r="329" spans="1:14" customFormat="1" ht="25.5" x14ac:dyDescent="0.25">
      <c r="A329" s="161">
        <v>629</v>
      </c>
      <c r="B329" s="157" t="s">
        <v>656</v>
      </c>
      <c r="C329" s="151">
        <v>0</v>
      </c>
      <c r="D329" s="151">
        <v>0</v>
      </c>
      <c r="E329" s="151">
        <v>0</v>
      </c>
      <c r="F329" s="151">
        <v>0</v>
      </c>
      <c r="G329" s="151">
        <v>0</v>
      </c>
      <c r="H329" s="151">
        <v>0</v>
      </c>
      <c r="I329" s="151">
        <v>0</v>
      </c>
      <c r="J329" s="151">
        <v>0</v>
      </c>
      <c r="K329" s="151">
        <v>0</v>
      </c>
      <c r="L329" s="151">
        <v>0</v>
      </c>
      <c r="M329" s="149">
        <f t="shared" si="56"/>
        <v>0</v>
      </c>
      <c r="N329" s="160"/>
    </row>
    <row r="330" spans="1:14" customFormat="1" ht="25.5" customHeight="1" x14ac:dyDescent="0.25">
      <c r="A330" s="154">
        <v>6300</v>
      </c>
      <c r="B330" s="155" t="s">
        <v>657</v>
      </c>
      <c r="C330" s="148">
        <f t="shared" ref="C330:N330" si="57">SUM(C331:C332)</f>
        <v>0</v>
      </c>
      <c r="D330" s="148">
        <f>SUM(D331:D332)</f>
        <v>0</v>
      </c>
      <c r="E330" s="148">
        <f t="shared" si="57"/>
        <v>0</v>
      </c>
      <c r="F330" s="148">
        <f t="shared" si="57"/>
        <v>0</v>
      </c>
      <c r="G330" s="148">
        <f t="shared" si="57"/>
        <v>0</v>
      </c>
      <c r="H330" s="148">
        <f t="shared" si="57"/>
        <v>0</v>
      </c>
      <c r="I330" s="148">
        <f t="shared" si="57"/>
        <v>0</v>
      </c>
      <c r="J330" s="148">
        <f t="shared" si="57"/>
        <v>0</v>
      </c>
      <c r="K330" s="148">
        <f t="shared" si="57"/>
        <v>0</v>
      </c>
      <c r="L330" s="148">
        <f t="shared" si="57"/>
        <v>0</v>
      </c>
      <c r="M330" s="148">
        <f t="shared" si="56"/>
        <v>0</v>
      </c>
      <c r="N330" s="164">
        <f t="shared" si="57"/>
        <v>0</v>
      </c>
    </row>
    <row r="331" spans="1:14" customFormat="1" ht="35.25" customHeight="1" x14ac:dyDescent="0.25">
      <c r="A331" s="161">
        <v>631</v>
      </c>
      <c r="B331" s="157" t="s">
        <v>658</v>
      </c>
      <c r="C331" s="151">
        <v>0</v>
      </c>
      <c r="D331" s="151">
        <v>0</v>
      </c>
      <c r="E331" s="151">
        <v>0</v>
      </c>
      <c r="F331" s="151">
        <v>0</v>
      </c>
      <c r="G331" s="151">
        <v>0</v>
      </c>
      <c r="H331" s="151">
        <v>0</v>
      </c>
      <c r="I331" s="151">
        <v>0</v>
      </c>
      <c r="J331" s="151">
        <v>0</v>
      </c>
      <c r="K331" s="151">
        <v>0</v>
      </c>
      <c r="L331" s="151">
        <v>0</v>
      </c>
      <c r="M331" s="149">
        <f t="shared" si="56"/>
        <v>0</v>
      </c>
      <c r="N331" s="160"/>
    </row>
    <row r="332" spans="1:14" customFormat="1" ht="33" customHeight="1" x14ac:dyDescent="0.25">
      <c r="A332" s="161">
        <v>632</v>
      </c>
      <c r="B332" s="157" t="s">
        <v>659</v>
      </c>
      <c r="C332" s="151">
        <v>0</v>
      </c>
      <c r="D332" s="151">
        <v>0</v>
      </c>
      <c r="E332" s="151">
        <v>0</v>
      </c>
      <c r="F332" s="151">
        <v>0</v>
      </c>
      <c r="G332" s="151">
        <v>0</v>
      </c>
      <c r="H332" s="151">
        <v>0</v>
      </c>
      <c r="I332" s="151">
        <v>0</v>
      </c>
      <c r="J332" s="151">
        <v>0</v>
      </c>
      <c r="K332" s="151">
        <v>0</v>
      </c>
      <c r="L332" s="151">
        <v>0</v>
      </c>
      <c r="M332" s="149">
        <f t="shared" si="56"/>
        <v>0</v>
      </c>
      <c r="N332" s="160"/>
    </row>
    <row r="333" spans="1:14" s="89" customFormat="1" ht="25.5" customHeight="1" x14ac:dyDescent="0.25">
      <c r="A333" s="429">
        <v>7000</v>
      </c>
      <c r="B333" s="430" t="s">
        <v>98</v>
      </c>
      <c r="C333" s="428">
        <f t="shared" ref="C333:N333" si="58">C334+C337+C347+C354+C364+C374+C377</f>
        <v>0</v>
      </c>
      <c r="D333" s="428">
        <f>D334+D337+D347+D354+D364+D374+D377</f>
        <v>0</v>
      </c>
      <c r="E333" s="428">
        <f t="shared" si="58"/>
        <v>0</v>
      </c>
      <c r="F333" s="428">
        <f t="shared" si="58"/>
        <v>0</v>
      </c>
      <c r="G333" s="428">
        <f t="shared" si="58"/>
        <v>0</v>
      </c>
      <c r="H333" s="428">
        <f t="shared" si="58"/>
        <v>0</v>
      </c>
      <c r="I333" s="428">
        <f t="shared" si="58"/>
        <v>0</v>
      </c>
      <c r="J333" s="428">
        <f t="shared" si="58"/>
        <v>0</v>
      </c>
      <c r="K333" s="428">
        <f>K334+K337+K347+K354+K364+K374+K377</f>
        <v>0</v>
      </c>
      <c r="L333" s="428">
        <f>L334+L337+L347+L354+L364+L374+L377</f>
        <v>0</v>
      </c>
      <c r="M333" s="428">
        <f t="shared" si="56"/>
        <v>0</v>
      </c>
      <c r="N333" s="167">
        <f t="shared" si="58"/>
        <v>0</v>
      </c>
    </row>
    <row r="334" spans="1:14" customFormat="1" ht="30" x14ac:dyDescent="0.25">
      <c r="A334" s="172">
        <v>7100</v>
      </c>
      <c r="B334" s="155" t="s">
        <v>660</v>
      </c>
      <c r="C334" s="148">
        <f>SUM(C335:C336)</f>
        <v>0</v>
      </c>
      <c r="D334" s="148">
        <f>SUM(D335:D336)</f>
        <v>0</v>
      </c>
      <c r="E334" s="148">
        <f t="shared" ref="E334:N334" si="59">SUM(E335:E336)</f>
        <v>0</v>
      </c>
      <c r="F334" s="148">
        <f t="shared" si="59"/>
        <v>0</v>
      </c>
      <c r="G334" s="148">
        <f t="shared" si="59"/>
        <v>0</v>
      </c>
      <c r="H334" s="148">
        <f t="shared" si="59"/>
        <v>0</v>
      </c>
      <c r="I334" s="148">
        <f t="shared" si="59"/>
        <v>0</v>
      </c>
      <c r="J334" s="148">
        <f t="shared" si="59"/>
        <v>0</v>
      </c>
      <c r="K334" s="148">
        <f t="shared" si="59"/>
        <v>0</v>
      </c>
      <c r="L334" s="148">
        <f t="shared" si="59"/>
        <v>0</v>
      </c>
      <c r="M334" s="148">
        <f t="shared" si="56"/>
        <v>0</v>
      </c>
      <c r="N334" s="164">
        <f t="shared" si="59"/>
        <v>0</v>
      </c>
    </row>
    <row r="335" spans="1:14" customFormat="1" ht="43.5" customHeight="1" x14ac:dyDescent="0.25">
      <c r="A335" s="161">
        <v>711</v>
      </c>
      <c r="B335" s="157" t="s">
        <v>661</v>
      </c>
      <c r="C335" s="151">
        <v>0</v>
      </c>
      <c r="D335" s="151">
        <v>0</v>
      </c>
      <c r="E335" s="151">
        <v>0</v>
      </c>
      <c r="F335" s="151">
        <v>0</v>
      </c>
      <c r="G335" s="151">
        <v>0</v>
      </c>
      <c r="H335" s="151">
        <v>0</v>
      </c>
      <c r="I335" s="151">
        <v>0</v>
      </c>
      <c r="J335" s="151">
        <v>0</v>
      </c>
      <c r="K335" s="151">
        <v>0</v>
      </c>
      <c r="L335" s="151">
        <v>0</v>
      </c>
      <c r="M335" s="149">
        <f t="shared" si="56"/>
        <v>0</v>
      </c>
      <c r="N335" s="160"/>
    </row>
    <row r="336" spans="1:14" customFormat="1" ht="35.25" customHeight="1" x14ac:dyDescent="0.25">
      <c r="A336" s="161">
        <v>712</v>
      </c>
      <c r="B336" s="157" t="s">
        <v>662</v>
      </c>
      <c r="C336" s="151">
        <v>0</v>
      </c>
      <c r="D336" s="151">
        <v>0</v>
      </c>
      <c r="E336" s="151">
        <v>0</v>
      </c>
      <c r="F336" s="151">
        <v>0</v>
      </c>
      <c r="G336" s="151">
        <v>0</v>
      </c>
      <c r="H336" s="151">
        <v>0</v>
      </c>
      <c r="I336" s="151">
        <v>0</v>
      </c>
      <c r="J336" s="151">
        <v>0</v>
      </c>
      <c r="K336" s="151">
        <v>0</v>
      </c>
      <c r="L336" s="151">
        <v>0</v>
      </c>
      <c r="M336" s="149">
        <f t="shared" si="56"/>
        <v>0</v>
      </c>
      <c r="N336" s="160"/>
    </row>
    <row r="337" spans="1:14" customFormat="1" ht="25.5" customHeight="1" x14ac:dyDescent="0.25">
      <c r="A337" s="154">
        <v>7200</v>
      </c>
      <c r="B337" s="155" t="s">
        <v>663</v>
      </c>
      <c r="C337" s="148">
        <f t="shared" ref="C337:N337" si="60">SUM(C338:C346)</f>
        <v>0</v>
      </c>
      <c r="D337" s="148">
        <f>SUM(D338:D346)</f>
        <v>0</v>
      </c>
      <c r="E337" s="148">
        <f t="shared" si="60"/>
        <v>0</v>
      </c>
      <c r="F337" s="148">
        <f t="shared" si="60"/>
        <v>0</v>
      </c>
      <c r="G337" s="148">
        <f t="shared" si="60"/>
        <v>0</v>
      </c>
      <c r="H337" s="148">
        <f t="shared" si="60"/>
        <v>0</v>
      </c>
      <c r="I337" s="148">
        <f t="shared" si="60"/>
        <v>0</v>
      </c>
      <c r="J337" s="148">
        <f t="shared" si="60"/>
        <v>0</v>
      </c>
      <c r="K337" s="148">
        <f t="shared" si="60"/>
        <v>0</v>
      </c>
      <c r="L337" s="148">
        <f t="shared" si="60"/>
        <v>0</v>
      </c>
      <c r="M337" s="148">
        <f t="shared" si="56"/>
        <v>0</v>
      </c>
      <c r="N337" s="164">
        <f t="shared" si="60"/>
        <v>0</v>
      </c>
    </row>
    <row r="338" spans="1:14" customFormat="1" ht="42" customHeight="1" x14ac:dyDescent="0.25">
      <c r="A338" s="161">
        <v>721</v>
      </c>
      <c r="B338" s="157" t="s">
        <v>664</v>
      </c>
      <c r="C338" s="151">
        <v>0</v>
      </c>
      <c r="D338" s="151">
        <v>0</v>
      </c>
      <c r="E338" s="151">
        <v>0</v>
      </c>
      <c r="F338" s="151">
        <v>0</v>
      </c>
      <c r="G338" s="151">
        <v>0</v>
      </c>
      <c r="H338" s="151">
        <v>0</v>
      </c>
      <c r="I338" s="151">
        <v>0</v>
      </c>
      <c r="J338" s="151">
        <v>0</v>
      </c>
      <c r="K338" s="151">
        <v>0</v>
      </c>
      <c r="L338" s="151">
        <v>0</v>
      </c>
      <c r="M338" s="149">
        <f t="shared" si="56"/>
        <v>0</v>
      </c>
      <c r="N338" s="160"/>
    </row>
    <row r="339" spans="1:14" customFormat="1" ht="41.25" customHeight="1" x14ac:dyDescent="0.25">
      <c r="A339" s="161">
        <v>722</v>
      </c>
      <c r="B339" s="157" t="s">
        <v>665</v>
      </c>
      <c r="C339" s="151">
        <v>0</v>
      </c>
      <c r="D339" s="151">
        <v>0</v>
      </c>
      <c r="E339" s="151">
        <v>0</v>
      </c>
      <c r="F339" s="151">
        <v>0</v>
      </c>
      <c r="G339" s="151">
        <v>0</v>
      </c>
      <c r="H339" s="151">
        <v>0</v>
      </c>
      <c r="I339" s="151">
        <v>0</v>
      </c>
      <c r="J339" s="151">
        <v>0</v>
      </c>
      <c r="K339" s="151">
        <v>0</v>
      </c>
      <c r="L339" s="151">
        <v>0</v>
      </c>
      <c r="M339" s="149">
        <f t="shared" si="56"/>
        <v>0</v>
      </c>
      <c r="N339" s="160"/>
    </row>
    <row r="340" spans="1:14" customFormat="1" ht="42" customHeight="1" x14ac:dyDescent="0.25">
      <c r="A340" s="161">
        <v>723</v>
      </c>
      <c r="B340" s="157" t="s">
        <v>666</v>
      </c>
      <c r="C340" s="151">
        <v>0</v>
      </c>
      <c r="D340" s="151">
        <v>0</v>
      </c>
      <c r="E340" s="151">
        <v>0</v>
      </c>
      <c r="F340" s="151">
        <v>0</v>
      </c>
      <c r="G340" s="151">
        <v>0</v>
      </c>
      <c r="H340" s="151">
        <v>0</v>
      </c>
      <c r="I340" s="151">
        <v>0</v>
      </c>
      <c r="J340" s="151">
        <v>0</v>
      </c>
      <c r="K340" s="151">
        <v>0</v>
      </c>
      <c r="L340" s="151">
        <v>0</v>
      </c>
      <c r="M340" s="149">
        <f t="shared" si="56"/>
        <v>0</v>
      </c>
      <c r="N340" s="160"/>
    </row>
    <row r="341" spans="1:14" customFormat="1" ht="30.75" customHeight="1" x14ac:dyDescent="0.25">
      <c r="A341" s="161">
        <v>724</v>
      </c>
      <c r="B341" s="157" t="s">
        <v>667</v>
      </c>
      <c r="C341" s="151">
        <v>0</v>
      </c>
      <c r="D341" s="151">
        <v>0</v>
      </c>
      <c r="E341" s="151">
        <v>0</v>
      </c>
      <c r="F341" s="151">
        <v>0</v>
      </c>
      <c r="G341" s="151">
        <v>0</v>
      </c>
      <c r="H341" s="151">
        <v>0</v>
      </c>
      <c r="I341" s="151">
        <v>0</v>
      </c>
      <c r="J341" s="151">
        <v>0</v>
      </c>
      <c r="K341" s="151">
        <v>0</v>
      </c>
      <c r="L341" s="151">
        <v>0</v>
      </c>
      <c r="M341" s="149">
        <f t="shared" si="56"/>
        <v>0</v>
      </c>
      <c r="N341" s="160"/>
    </row>
    <row r="342" spans="1:14" customFormat="1" ht="31.5" customHeight="1" x14ac:dyDescent="0.25">
      <c r="A342" s="161">
        <v>725</v>
      </c>
      <c r="B342" s="157" t="s">
        <v>668</v>
      </c>
      <c r="C342" s="151">
        <v>0</v>
      </c>
      <c r="D342" s="151">
        <v>0</v>
      </c>
      <c r="E342" s="151">
        <v>0</v>
      </c>
      <c r="F342" s="151">
        <v>0</v>
      </c>
      <c r="G342" s="151">
        <v>0</v>
      </c>
      <c r="H342" s="151">
        <v>0</v>
      </c>
      <c r="I342" s="151">
        <v>0</v>
      </c>
      <c r="J342" s="151">
        <v>0</v>
      </c>
      <c r="K342" s="151">
        <v>0</v>
      </c>
      <c r="L342" s="151">
        <v>0</v>
      </c>
      <c r="M342" s="149">
        <f t="shared" si="56"/>
        <v>0</v>
      </c>
      <c r="N342" s="160"/>
    </row>
    <row r="343" spans="1:14" customFormat="1" ht="25.5" x14ac:dyDescent="0.25">
      <c r="A343" s="161">
        <v>726</v>
      </c>
      <c r="B343" s="157" t="s">
        <v>669</v>
      </c>
      <c r="C343" s="151">
        <v>0</v>
      </c>
      <c r="D343" s="151">
        <v>0</v>
      </c>
      <c r="E343" s="151">
        <v>0</v>
      </c>
      <c r="F343" s="151">
        <v>0</v>
      </c>
      <c r="G343" s="151">
        <v>0</v>
      </c>
      <c r="H343" s="151">
        <v>0</v>
      </c>
      <c r="I343" s="151">
        <v>0</v>
      </c>
      <c r="J343" s="151">
        <v>0</v>
      </c>
      <c r="K343" s="151">
        <v>0</v>
      </c>
      <c r="L343" s="151">
        <v>0</v>
      </c>
      <c r="M343" s="149">
        <f t="shared" si="56"/>
        <v>0</v>
      </c>
      <c r="N343" s="160"/>
    </row>
    <row r="344" spans="1:14" customFormat="1" ht="31.5" customHeight="1" x14ac:dyDescent="0.25">
      <c r="A344" s="161">
        <v>727</v>
      </c>
      <c r="B344" s="157" t="s">
        <v>670</v>
      </c>
      <c r="C344" s="151">
        <v>0</v>
      </c>
      <c r="D344" s="151">
        <v>0</v>
      </c>
      <c r="E344" s="151">
        <v>0</v>
      </c>
      <c r="F344" s="151">
        <v>0</v>
      </c>
      <c r="G344" s="151">
        <v>0</v>
      </c>
      <c r="H344" s="151">
        <v>0</v>
      </c>
      <c r="I344" s="151">
        <v>0</v>
      </c>
      <c r="J344" s="151">
        <v>0</v>
      </c>
      <c r="K344" s="151">
        <v>0</v>
      </c>
      <c r="L344" s="151">
        <v>0</v>
      </c>
      <c r="M344" s="149">
        <f t="shared" si="56"/>
        <v>0</v>
      </c>
      <c r="N344" s="160"/>
    </row>
    <row r="345" spans="1:14" customFormat="1" ht="29.25" customHeight="1" x14ac:dyDescent="0.25">
      <c r="A345" s="161">
        <v>728</v>
      </c>
      <c r="B345" s="157" t="s">
        <v>671</v>
      </c>
      <c r="C345" s="151">
        <v>0</v>
      </c>
      <c r="D345" s="151">
        <v>0</v>
      </c>
      <c r="E345" s="151">
        <v>0</v>
      </c>
      <c r="F345" s="151">
        <v>0</v>
      </c>
      <c r="G345" s="151">
        <v>0</v>
      </c>
      <c r="H345" s="151">
        <v>0</v>
      </c>
      <c r="I345" s="151">
        <v>0</v>
      </c>
      <c r="J345" s="151">
        <v>0</v>
      </c>
      <c r="K345" s="151">
        <v>0</v>
      </c>
      <c r="L345" s="151">
        <v>0</v>
      </c>
      <c r="M345" s="149">
        <f t="shared" si="56"/>
        <v>0</v>
      </c>
      <c r="N345" s="160"/>
    </row>
    <row r="346" spans="1:14" customFormat="1" ht="25.5" x14ac:dyDescent="0.25">
      <c r="A346" s="161">
        <v>729</v>
      </c>
      <c r="B346" s="157" t="s">
        <v>672</v>
      </c>
      <c r="C346" s="151">
        <v>0</v>
      </c>
      <c r="D346" s="151">
        <v>0</v>
      </c>
      <c r="E346" s="151">
        <v>0</v>
      </c>
      <c r="F346" s="151">
        <v>0</v>
      </c>
      <c r="G346" s="151">
        <v>0</v>
      </c>
      <c r="H346" s="151">
        <v>0</v>
      </c>
      <c r="I346" s="151">
        <v>0</v>
      </c>
      <c r="J346" s="151">
        <v>0</v>
      </c>
      <c r="K346" s="151">
        <v>0</v>
      </c>
      <c r="L346" s="151">
        <v>0</v>
      </c>
      <c r="M346" s="149">
        <f t="shared" si="56"/>
        <v>0</v>
      </c>
      <c r="N346" s="160"/>
    </row>
    <row r="347" spans="1:14" customFormat="1" ht="25.5" customHeight="1" x14ac:dyDescent="0.25">
      <c r="A347" s="154">
        <v>7300</v>
      </c>
      <c r="B347" s="155" t="s">
        <v>673</v>
      </c>
      <c r="C347" s="148">
        <f t="shared" ref="C347:N347" si="61">SUM(C348:C353)</f>
        <v>0</v>
      </c>
      <c r="D347" s="148">
        <f>SUM(D348:D353)</f>
        <v>0</v>
      </c>
      <c r="E347" s="148">
        <f t="shared" si="61"/>
        <v>0</v>
      </c>
      <c r="F347" s="148">
        <f t="shared" si="61"/>
        <v>0</v>
      </c>
      <c r="G347" s="148">
        <f t="shared" si="61"/>
        <v>0</v>
      </c>
      <c r="H347" s="148">
        <f t="shared" si="61"/>
        <v>0</v>
      </c>
      <c r="I347" s="148">
        <f t="shared" si="61"/>
        <v>0</v>
      </c>
      <c r="J347" s="148">
        <f t="shared" si="61"/>
        <v>0</v>
      </c>
      <c r="K347" s="148">
        <f t="shared" si="61"/>
        <v>0</v>
      </c>
      <c r="L347" s="148">
        <f t="shared" si="61"/>
        <v>0</v>
      </c>
      <c r="M347" s="148">
        <f t="shared" si="56"/>
        <v>0</v>
      </c>
      <c r="N347" s="164">
        <f t="shared" si="61"/>
        <v>0</v>
      </c>
    </row>
    <row r="348" spans="1:14" customFormat="1" ht="25.5" customHeight="1" x14ac:dyDescent="0.25">
      <c r="A348" s="161">
        <v>731</v>
      </c>
      <c r="B348" s="159" t="s">
        <v>674</v>
      </c>
      <c r="C348" s="151">
        <v>0</v>
      </c>
      <c r="D348" s="151">
        <v>0</v>
      </c>
      <c r="E348" s="151">
        <v>0</v>
      </c>
      <c r="F348" s="151">
        <v>0</v>
      </c>
      <c r="G348" s="151">
        <v>0</v>
      </c>
      <c r="H348" s="151">
        <v>0</v>
      </c>
      <c r="I348" s="151">
        <v>0</v>
      </c>
      <c r="J348" s="151">
        <v>0</v>
      </c>
      <c r="K348" s="151">
        <v>0</v>
      </c>
      <c r="L348" s="151">
        <v>0</v>
      </c>
      <c r="M348" s="149">
        <f t="shared" si="56"/>
        <v>0</v>
      </c>
      <c r="N348" s="160"/>
    </row>
    <row r="349" spans="1:14" customFormat="1" ht="30" x14ac:dyDescent="0.25">
      <c r="A349" s="161">
        <v>732</v>
      </c>
      <c r="B349" s="159" t="s">
        <v>675</v>
      </c>
      <c r="C349" s="151">
        <v>0</v>
      </c>
      <c r="D349" s="151">
        <v>0</v>
      </c>
      <c r="E349" s="151">
        <v>0</v>
      </c>
      <c r="F349" s="151">
        <v>0</v>
      </c>
      <c r="G349" s="151">
        <v>0</v>
      </c>
      <c r="H349" s="151">
        <v>0</v>
      </c>
      <c r="I349" s="151">
        <v>0</v>
      </c>
      <c r="J349" s="151">
        <v>0</v>
      </c>
      <c r="K349" s="151">
        <v>0</v>
      </c>
      <c r="L349" s="151">
        <v>0</v>
      </c>
      <c r="M349" s="149">
        <f t="shared" si="56"/>
        <v>0</v>
      </c>
      <c r="N349" s="160"/>
    </row>
    <row r="350" spans="1:14" customFormat="1" ht="30" x14ac:dyDescent="0.25">
      <c r="A350" s="161">
        <v>733</v>
      </c>
      <c r="B350" s="159" t="s">
        <v>676</v>
      </c>
      <c r="C350" s="151">
        <v>0</v>
      </c>
      <c r="D350" s="151">
        <v>0</v>
      </c>
      <c r="E350" s="151">
        <v>0</v>
      </c>
      <c r="F350" s="151">
        <v>0</v>
      </c>
      <c r="G350" s="151">
        <v>0</v>
      </c>
      <c r="H350" s="151">
        <v>0</v>
      </c>
      <c r="I350" s="151">
        <v>0</v>
      </c>
      <c r="J350" s="151">
        <v>0</v>
      </c>
      <c r="K350" s="151">
        <v>0</v>
      </c>
      <c r="L350" s="151">
        <v>0</v>
      </c>
      <c r="M350" s="149">
        <f t="shared" si="56"/>
        <v>0</v>
      </c>
      <c r="N350" s="160"/>
    </row>
    <row r="351" spans="1:14" customFormat="1" ht="30" x14ac:dyDescent="0.25">
      <c r="A351" s="161">
        <v>734</v>
      </c>
      <c r="B351" s="159" t="s">
        <v>677</v>
      </c>
      <c r="C351" s="151">
        <v>0</v>
      </c>
      <c r="D351" s="151">
        <v>0</v>
      </c>
      <c r="E351" s="151">
        <v>0</v>
      </c>
      <c r="F351" s="151">
        <v>0</v>
      </c>
      <c r="G351" s="151">
        <v>0</v>
      </c>
      <c r="H351" s="151">
        <v>0</v>
      </c>
      <c r="I351" s="151">
        <v>0</v>
      </c>
      <c r="J351" s="151">
        <v>0</v>
      </c>
      <c r="K351" s="151">
        <v>0</v>
      </c>
      <c r="L351" s="151">
        <v>0</v>
      </c>
      <c r="M351" s="149">
        <f t="shared" si="56"/>
        <v>0</v>
      </c>
      <c r="N351" s="160"/>
    </row>
    <row r="352" spans="1:14" customFormat="1" ht="30" x14ac:dyDescent="0.25">
      <c r="A352" s="161">
        <v>735</v>
      </c>
      <c r="B352" s="159" t="s">
        <v>678</v>
      </c>
      <c r="C352" s="151">
        <v>0</v>
      </c>
      <c r="D352" s="151">
        <v>0</v>
      </c>
      <c r="E352" s="151">
        <v>0</v>
      </c>
      <c r="F352" s="151">
        <v>0</v>
      </c>
      <c r="G352" s="151">
        <v>0</v>
      </c>
      <c r="H352" s="151">
        <v>0</v>
      </c>
      <c r="I352" s="151">
        <v>0</v>
      </c>
      <c r="J352" s="151">
        <v>0</v>
      </c>
      <c r="K352" s="151">
        <v>0</v>
      </c>
      <c r="L352" s="151">
        <v>0</v>
      </c>
      <c r="M352" s="149">
        <f t="shared" si="56"/>
        <v>0</v>
      </c>
      <c r="N352" s="160"/>
    </row>
    <row r="353" spans="1:14" customFormat="1" ht="25.5" customHeight="1" x14ac:dyDescent="0.25">
      <c r="A353" s="161">
        <v>739</v>
      </c>
      <c r="B353" s="159" t="s">
        <v>679</v>
      </c>
      <c r="C353" s="151">
        <v>0</v>
      </c>
      <c r="D353" s="151">
        <v>0</v>
      </c>
      <c r="E353" s="151">
        <v>0</v>
      </c>
      <c r="F353" s="151">
        <v>0</v>
      </c>
      <c r="G353" s="151">
        <v>0</v>
      </c>
      <c r="H353" s="151">
        <v>0</v>
      </c>
      <c r="I353" s="151">
        <v>0</v>
      </c>
      <c r="J353" s="151">
        <v>0</v>
      </c>
      <c r="K353" s="151">
        <v>0</v>
      </c>
      <c r="L353" s="151">
        <v>0</v>
      </c>
      <c r="M353" s="149">
        <f t="shared" si="56"/>
        <v>0</v>
      </c>
      <c r="N353" s="160"/>
    </row>
    <row r="354" spans="1:14" customFormat="1" ht="25.5" customHeight="1" x14ac:dyDescent="0.25">
      <c r="A354" s="154">
        <v>7400</v>
      </c>
      <c r="B354" s="155" t="s">
        <v>680</v>
      </c>
      <c r="C354" s="148">
        <f t="shared" ref="C354:N354" si="62">SUM(C355:C363)</f>
        <v>0</v>
      </c>
      <c r="D354" s="148">
        <f>SUM(D355:D363)</f>
        <v>0</v>
      </c>
      <c r="E354" s="148">
        <f t="shared" si="62"/>
        <v>0</v>
      </c>
      <c r="F354" s="148">
        <f t="shared" si="62"/>
        <v>0</v>
      </c>
      <c r="G354" s="148">
        <f t="shared" si="62"/>
        <v>0</v>
      </c>
      <c r="H354" s="148">
        <f t="shared" si="62"/>
        <v>0</v>
      </c>
      <c r="I354" s="148">
        <f t="shared" si="62"/>
        <v>0</v>
      </c>
      <c r="J354" s="148">
        <f t="shared" si="62"/>
        <v>0</v>
      </c>
      <c r="K354" s="148">
        <f t="shared" si="62"/>
        <v>0</v>
      </c>
      <c r="L354" s="148">
        <f t="shared" si="62"/>
        <v>0</v>
      </c>
      <c r="M354" s="148">
        <f t="shared" si="56"/>
        <v>0</v>
      </c>
      <c r="N354" s="164">
        <f t="shared" si="62"/>
        <v>0</v>
      </c>
    </row>
    <row r="355" spans="1:14" customFormat="1" ht="25.5" x14ac:dyDescent="0.25">
      <c r="A355" s="161">
        <v>741</v>
      </c>
      <c r="B355" s="157" t="s">
        <v>681</v>
      </c>
      <c r="C355" s="150">
        <v>0</v>
      </c>
      <c r="D355" s="150">
        <v>0</v>
      </c>
      <c r="E355" s="150">
        <v>0</v>
      </c>
      <c r="F355" s="150">
        <v>0</v>
      </c>
      <c r="G355" s="150">
        <v>0</v>
      </c>
      <c r="H355" s="150">
        <v>0</v>
      </c>
      <c r="I355" s="150">
        <v>0</v>
      </c>
      <c r="J355" s="150">
        <v>0</v>
      </c>
      <c r="K355" s="150">
        <v>0</v>
      </c>
      <c r="L355" s="150">
        <v>0</v>
      </c>
      <c r="M355" s="149">
        <f t="shared" si="56"/>
        <v>0</v>
      </c>
      <c r="N355" s="160"/>
    </row>
    <row r="356" spans="1:14" customFormat="1" ht="25.5" x14ac:dyDescent="0.25">
      <c r="A356" s="161">
        <v>742</v>
      </c>
      <c r="B356" s="157" t="s">
        <v>682</v>
      </c>
      <c r="C356" s="150">
        <v>0</v>
      </c>
      <c r="D356" s="150">
        <v>0</v>
      </c>
      <c r="E356" s="150">
        <v>0</v>
      </c>
      <c r="F356" s="150">
        <v>0</v>
      </c>
      <c r="G356" s="150">
        <v>0</v>
      </c>
      <c r="H356" s="150">
        <v>0</v>
      </c>
      <c r="I356" s="150">
        <v>0</v>
      </c>
      <c r="J356" s="150">
        <v>0</v>
      </c>
      <c r="K356" s="150">
        <v>0</v>
      </c>
      <c r="L356" s="150">
        <v>0</v>
      </c>
      <c r="M356" s="149">
        <f t="shared" si="56"/>
        <v>0</v>
      </c>
      <c r="N356" s="160"/>
    </row>
    <row r="357" spans="1:14" customFormat="1" ht="25.5" x14ac:dyDescent="0.25">
      <c r="A357" s="161">
        <v>743</v>
      </c>
      <c r="B357" s="157" t="s">
        <v>683</v>
      </c>
      <c r="C357" s="150">
        <v>0</v>
      </c>
      <c r="D357" s="150">
        <v>0</v>
      </c>
      <c r="E357" s="150">
        <v>0</v>
      </c>
      <c r="F357" s="150">
        <v>0</v>
      </c>
      <c r="G357" s="150">
        <v>0</v>
      </c>
      <c r="H357" s="150">
        <v>0</v>
      </c>
      <c r="I357" s="150">
        <v>0</v>
      </c>
      <c r="J357" s="150">
        <v>0</v>
      </c>
      <c r="K357" s="150">
        <v>0</v>
      </c>
      <c r="L357" s="150">
        <v>0</v>
      </c>
      <c r="M357" s="149">
        <f t="shared" si="56"/>
        <v>0</v>
      </c>
      <c r="N357" s="160"/>
    </row>
    <row r="358" spans="1:14" customFormat="1" ht="25.5" x14ac:dyDescent="0.25">
      <c r="A358" s="161">
        <v>744</v>
      </c>
      <c r="B358" s="157" t="s">
        <v>684</v>
      </c>
      <c r="C358" s="150">
        <v>0</v>
      </c>
      <c r="D358" s="150">
        <v>0</v>
      </c>
      <c r="E358" s="150">
        <v>0</v>
      </c>
      <c r="F358" s="150">
        <v>0</v>
      </c>
      <c r="G358" s="150">
        <v>0</v>
      </c>
      <c r="H358" s="150">
        <v>0</v>
      </c>
      <c r="I358" s="150">
        <v>0</v>
      </c>
      <c r="J358" s="150">
        <v>0</v>
      </c>
      <c r="K358" s="150">
        <v>0</v>
      </c>
      <c r="L358" s="150">
        <v>0</v>
      </c>
      <c r="M358" s="149">
        <f t="shared" si="56"/>
        <v>0</v>
      </c>
      <c r="N358" s="160"/>
    </row>
    <row r="359" spans="1:14" customFormat="1" ht="25.5" x14ac:dyDescent="0.25">
      <c r="A359" s="161">
        <v>745</v>
      </c>
      <c r="B359" s="157" t="s">
        <v>685</v>
      </c>
      <c r="C359" s="150">
        <v>0</v>
      </c>
      <c r="D359" s="150">
        <v>0</v>
      </c>
      <c r="E359" s="150">
        <v>0</v>
      </c>
      <c r="F359" s="150">
        <v>0</v>
      </c>
      <c r="G359" s="150">
        <v>0</v>
      </c>
      <c r="H359" s="150">
        <v>0</v>
      </c>
      <c r="I359" s="150">
        <v>0</v>
      </c>
      <c r="J359" s="150">
        <v>0</v>
      </c>
      <c r="K359" s="150">
        <v>0</v>
      </c>
      <c r="L359" s="150">
        <v>0</v>
      </c>
      <c r="M359" s="149">
        <f t="shared" si="56"/>
        <v>0</v>
      </c>
      <c r="N359" s="160"/>
    </row>
    <row r="360" spans="1:14" customFormat="1" ht="25.5" x14ac:dyDescent="0.25">
      <c r="A360" s="161">
        <v>746</v>
      </c>
      <c r="B360" s="157" t="s">
        <v>686</v>
      </c>
      <c r="C360" s="150">
        <v>0</v>
      </c>
      <c r="D360" s="150">
        <v>0</v>
      </c>
      <c r="E360" s="150">
        <v>0</v>
      </c>
      <c r="F360" s="150">
        <v>0</v>
      </c>
      <c r="G360" s="150">
        <v>0</v>
      </c>
      <c r="H360" s="150">
        <v>0</v>
      </c>
      <c r="I360" s="150">
        <v>0</v>
      </c>
      <c r="J360" s="150">
        <v>0</v>
      </c>
      <c r="K360" s="150">
        <v>0</v>
      </c>
      <c r="L360" s="150">
        <v>0</v>
      </c>
      <c r="M360" s="149">
        <f t="shared" si="56"/>
        <v>0</v>
      </c>
      <c r="N360" s="160"/>
    </row>
    <row r="361" spans="1:14" customFormat="1" ht="25.5" x14ac:dyDescent="0.25">
      <c r="A361" s="161">
        <v>747</v>
      </c>
      <c r="B361" s="157" t="s">
        <v>687</v>
      </c>
      <c r="C361" s="150">
        <v>0</v>
      </c>
      <c r="D361" s="150">
        <v>0</v>
      </c>
      <c r="E361" s="150">
        <v>0</v>
      </c>
      <c r="F361" s="150">
        <v>0</v>
      </c>
      <c r="G361" s="150">
        <v>0</v>
      </c>
      <c r="H361" s="150">
        <v>0</v>
      </c>
      <c r="I361" s="150">
        <v>0</v>
      </c>
      <c r="J361" s="150">
        <v>0</v>
      </c>
      <c r="K361" s="150">
        <v>0</v>
      </c>
      <c r="L361" s="150">
        <v>0</v>
      </c>
      <c r="M361" s="149">
        <f t="shared" si="56"/>
        <v>0</v>
      </c>
      <c r="N361" s="160"/>
    </row>
    <row r="362" spans="1:14" customFormat="1" ht="25.5" x14ac:dyDescent="0.25">
      <c r="A362" s="161">
        <v>748</v>
      </c>
      <c r="B362" s="157" t="s">
        <v>688</v>
      </c>
      <c r="C362" s="150">
        <v>0</v>
      </c>
      <c r="D362" s="150">
        <v>0</v>
      </c>
      <c r="E362" s="150">
        <v>0</v>
      </c>
      <c r="F362" s="150">
        <v>0</v>
      </c>
      <c r="G362" s="150">
        <v>0</v>
      </c>
      <c r="H362" s="150">
        <v>0</v>
      </c>
      <c r="I362" s="150">
        <v>0</v>
      </c>
      <c r="J362" s="150">
        <v>0</v>
      </c>
      <c r="K362" s="150">
        <v>0</v>
      </c>
      <c r="L362" s="150">
        <v>0</v>
      </c>
      <c r="M362" s="149">
        <f t="shared" si="56"/>
        <v>0</v>
      </c>
      <c r="N362" s="160"/>
    </row>
    <row r="363" spans="1:14" customFormat="1" ht="25.5" x14ac:dyDescent="0.25">
      <c r="A363" s="161">
        <v>749</v>
      </c>
      <c r="B363" s="157" t="s">
        <v>689</v>
      </c>
      <c r="C363" s="150">
        <v>0</v>
      </c>
      <c r="D363" s="150">
        <v>0</v>
      </c>
      <c r="E363" s="150">
        <v>0</v>
      </c>
      <c r="F363" s="150">
        <v>0</v>
      </c>
      <c r="G363" s="150">
        <v>0</v>
      </c>
      <c r="H363" s="150">
        <v>0</v>
      </c>
      <c r="I363" s="150">
        <v>0</v>
      </c>
      <c r="J363" s="150">
        <v>0</v>
      </c>
      <c r="K363" s="150">
        <v>0</v>
      </c>
      <c r="L363" s="150">
        <v>0</v>
      </c>
      <c r="M363" s="149">
        <f t="shared" si="56"/>
        <v>0</v>
      </c>
      <c r="N363" s="160"/>
    </row>
    <row r="364" spans="1:14" customFormat="1" ht="30" x14ac:dyDescent="0.25">
      <c r="A364" s="154">
        <v>7500</v>
      </c>
      <c r="B364" s="155" t="s">
        <v>690</v>
      </c>
      <c r="C364" s="148">
        <f t="shared" ref="C364:N364" si="63">SUM(C365:C373)</f>
        <v>0</v>
      </c>
      <c r="D364" s="148">
        <f>SUM(D365:D373)</f>
        <v>0</v>
      </c>
      <c r="E364" s="148">
        <f t="shared" si="63"/>
        <v>0</v>
      </c>
      <c r="F364" s="148">
        <f t="shared" si="63"/>
        <v>0</v>
      </c>
      <c r="G364" s="148">
        <f t="shared" si="63"/>
        <v>0</v>
      </c>
      <c r="H364" s="148">
        <f t="shared" si="63"/>
        <v>0</v>
      </c>
      <c r="I364" s="148">
        <f t="shared" si="63"/>
        <v>0</v>
      </c>
      <c r="J364" s="148">
        <f t="shared" si="63"/>
        <v>0</v>
      </c>
      <c r="K364" s="148">
        <f t="shared" si="63"/>
        <v>0</v>
      </c>
      <c r="L364" s="148">
        <f t="shared" si="63"/>
        <v>0</v>
      </c>
      <c r="M364" s="148">
        <f t="shared" si="56"/>
        <v>0</v>
      </c>
      <c r="N364" s="164">
        <f t="shared" si="63"/>
        <v>0</v>
      </c>
    </row>
    <row r="365" spans="1:14" customFormat="1" ht="25.5" customHeight="1" x14ac:dyDescent="0.25">
      <c r="A365" s="161">
        <v>751</v>
      </c>
      <c r="B365" s="157" t="s">
        <v>691</v>
      </c>
      <c r="C365" s="150">
        <v>0</v>
      </c>
      <c r="D365" s="150">
        <v>0</v>
      </c>
      <c r="E365" s="150">
        <v>0</v>
      </c>
      <c r="F365" s="150">
        <v>0</v>
      </c>
      <c r="G365" s="150">
        <v>0</v>
      </c>
      <c r="H365" s="150">
        <v>0</v>
      </c>
      <c r="I365" s="150">
        <v>0</v>
      </c>
      <c r="J365" s="150">
        <v>0</v>
      </c>
      <c r="K365" s="150">
        <v>0</v>
      </c>
      <c r="L365" s="150">
        <v>0</v>
      </c>
      <c r="M365" s="149">
        <f t="shared" si="56"/>
        <v>0</v>
      </c>
      <c r="N365" s="160"/>
    </row>
    <row r="366" spans="1:14" customFormat="1" ht="25.5" customHeight="1" x14ac:dyDescent="0.25">
      <c r="A366" s="161">
        <v>752</v>
      </c>
      <c r="B366" s="157" t="s">
        <v>692</v>
      </c>
      <c r="C366" s="150">
        <v>0</v>
      </c>
      <c r="D366" s="150">
        <v>0</v>
      </c>
      <c r="E366" s="150">
        <v>0</v>
      </c>
      <c r="F366" s="150">
        <v>0</v>
      </c>
      <c r="G366" s="150">
        <v>0</v>
      </c>
      <c r="H366" s="150">
        <v>0</v>
      </c>
      <c r="I366" s="150">
        <v>0</v>
      </c>
      <c r="J366" s="150">
        <v>0</v>
      </c>
      <c r="K366" s="150">
        <v>0</v>
      </c>
      <c r="L366" s="150">
        <v>0</v>
      </c>
      <c r="M366" s="149">
        <f t="shared" si="56"/>
        <v>0</v>
      </c>
      <c r="N366" s="160"/>
    </row>
    <row r="367" spans="1:14" customFormat="1" ht="25.5" customHeight="1" x14ac:dyDescent="0.25">
      <c r="A367" s="161">
        <v>753</v>
      </c>
      <c r="B367" s="157" t="s">
        <v>693</v>
      </c>
      <c r="C367" s="150">
        <v>0</v>
      </c>
      <c r="D367" s="150">
        <v>0</v>
      </c>
      <c r="E367" s="150">
        <v>0</v>
      </c>
      <c r="F367" s="150">
        <v>0</v>
      </c>
      <c r="G367" s="150">
        <v>0</v>
      </c>
      <c r="H367" s="150">
        <v>0</v>
      </c>
      <c r="I367" s="150">
        <v>0</v>
      </c>
      <c r="J367" s="150">
        <v>0</v>
      </c>
      <c r="K367" s="150">
        <v>0</v>
      </c>
      <c r="L367" s="150">
        <v>0</v>
      </c>
      <c r="M367" s="149">
        <f t="shared" si="56"/>
        <v>0</v>
      </c>
      <c r="N367" s="160"/>
    </row>
    <row r="368" spans="1:14" customFormat="1" ht="25.5" x14ac:dyDescent="0.25">
      <c r="A368" s="161">
        <v>754</v>
      </c>
      <c r="B368" s="157" t="s">
        <v>694</v>
      </c>
      <c r="C368" s="150">
        <v>0</v>
      </c>
      <c r="D368" s="150">
        <v>0</v>
      </c>
      <c r="E368" s="150">
        <v>0</v>
      </c>
      <c r="F368" s="150">
        <v>0</v>
      </c>
      <c r="G368" s="150">
        <v>0</v>
      </c>
      <c r="H368" s="150">
        <v>0</v>
      </c>
      <c r="I368" s="150">
        <v>0</v>
      </c>
      <c r="J368" s="150">
        <v>0</v>
      </c>
      <c r="K368" s="150">
        <v>0</v>
      </c>
      <c r="L368" s="150">
        <v>0</v>
      </c>
      <c r="M368" s="149">
        <f t="shared" si="56"/>
        <v>0</v>
      </c>
      <c r="N368" s="160"/>
    </row>
    <row r="369" spans="1:14" customFormat="1" ht="25.5" x14ac:dyDescent="0.25">
      <c r="A369" s="161">
        <v>755</v>
      </c>
      <c r="B369" s="157" t="s">
        <v>695</v>
      </c>
      <c r="C369" s="150">
        <v>0</v>
      </c>
      <c r="D369" s="150">
        <v>0</v>
      </c>
      <c r="E369" s="150">
        <v>0</v>
      </c>
      <c r="F369" s="150">
        <v>0</v>
      </c>
      <c r="G369" s="150">
        <v>0</v>
      </c>
      <c r="H369" s="150">
        <v>0</v>
      </c>
      <c r="I369" s="150">
        <v>0</v>
      </c>
      <c r="J369" s="150">
        <v>0</v>
      </c>
      <c r="K369" s="150">
        <v>0</v>
      </c>
      <c r="L369" s="150">
        <v>0</v>
      </c>
      <c r="M369" s="149">
        <f t="shared" si="56"/>
        <v>0</v>
      </c>
      <c r="N369" s="160"/>
    </row>
    <row r="370" spans="1:14" customFormat="1" ht="25.5" customHeight="1" x14ac:dyDescent="0.25">
      <c r="A370" s="161">
        <v>756</v>
      </c>
      <c r="B370" s="157" t="s">
        <v>696</v>
      </c>
      <c r="C370" s="150">
        <v>0</v>
      </c>
      <c r="D370" s="150">
        <v>0</v>
      </c>
      <c r="E370" s="150">
        <v>0</v>
      </c>
      <c r="F370" s="150">
        <v>0</v>
      </c>
      <c r="G370" s="150">
        <v>0</v>
      </c>
      <c r="H370" s="150">
        <v>0</v>
      </c>
      <c r="I370" s="150">
        <v>0</v>
      </c>
      <c r="J370" s="150">
        <v>0</v>
      </c>
      <c r="K370" s="150">
        <v>0</v>
      </c>
      <c r="L370" s="150">
        <v>0</v>
      </c>
      <c r="M370" s="149">
        <f t="shared" si="56"/>
        <v>0</v>
      </c>
      <c r="N370" s="160"/>
    </row>
    <row r="371" spans="1:14" customFormat="1" ht="25.5" customHeight="1" x14ac:dyDescent="0.25">
      <c r="A371" s="161">
        <v>757</v>
      </c>
      <c r="B371" s="157" t="s">
        <v>697</v>
      </c>
      <c r="C371" s="150">
        <v>0</v>
      </c>
      <c r="D371" s="150">
        <v>0</v>
      </c>
      <c r="E371" s="150">
        <v>0</v>
      </c>
      <c r="F371" s="150">
        <v>0</v>
      </c>
      <c r="G371" s="150">
        <v>0</v>
      </c>
      <c r="H371" s="150">
        <v>0</v>
      </c>
      <c r="I371" s="150">
        <v>0</v>
      </c>
      <c r="J371" s="150">
        <v>0</v>
      </c>
      <c r="K371" s="150">
        <v>0</v>
      </c>
      <c r="L371" s="150">
        <v>0</v>
      </c>
      <c r="M371" s="149">
        <f t="shared" si="56"/>
        <v>0</v>
      </c>
      <c r="N371" s="160"/>
    </row>
    <row r="372" spans="1:14" customFormat="1" ht="25.5" customHeight="1" x14ac:dyDescent="0.25">
      <c r="A372" s="161">
        <v>758</v>
      </c>
      <c r="B372" s="157" t="s">
        <v>698</v>
      </c>
      <c r="C372" s="150">
        <v>0</v>
      </c>
      <c r="D372" s="150">
        <v>0</v>
      </c>
      <c r="E372" s="150">
        <v>0</v>
      </c>
      <c r="F372" s="150">
        <v>0</v>
      </c>
      <c r="G372" s="150">
        <v>0</v>
      </c>
      <c r="H372" s="150">
        <v>0</v>
      </c>
      <c r="I372" s="150">
        <v>0</v>
      </c>
      <c r="J372" s="150">
        <v>0</v>
      </c>
      <c r="K372" s="150">
        <v>0</v>
      </c>
      <c r="L372" s="150">
        <v>0</v>
      </c>
      <c r="M372" s="149">
        <f t="shared" si="56"/>
        <v>0</v>
      </c>
      <c r="N372" s="160"/>
    </row>
    <row r="373" spans="1:14" customFormat="1" ht="25.5" customHeight="1" x14ac:dyDescent="0.25">
      <c r="A373" s="161">
        <v>759</v>
      </c>
      <c r="B373" s="157" t="s">
        <v>699</v>
      </c>
      <c r="C373" s="150">
        <v>0</v>
      </c>
      <c r="D373" s="150">
        <v>0</v>
      </c>
      <c r="E373" s="150">
        <v>0</v>
      </c>
      <c r="F373" s="150">
        <v>0</v>
      </c>
      <c r="G373" s="150">
        <v>0</v>
      </c>
      <c r="H373" s="150">
        <v>0</v>
      </c>
      <c r="I373" s="150">
        <v>0</v>
      </c>
      <c r="J373" s="150">
        <v>0</v>
      </c>
      <c r="K373" s="150">
        <v>0</v>
      </c>
      <c r="L373" s="150">
        <v>0</v>
      </c>
      <c r="M373" s="149">
        <f t="shared" si="56"/>
        <v>0</v>
      </c>
      <c r="N373" s="160"/>
    </row>
    <row r="374" spans="1:14" customFormat="1" ht="25.5" customHeight="1" x14ac:dyDescent="0.25">
      <c r="A374" s="154">
        <v>7600</v>
      </c>
      <c r="B374" s="155" t="s">
        <v>700</v>
      </c>
      <c r="C374" s="148">
        <f t="shared" ref="C374:N374" si="64">SUM(C375:C376)</f>
        <v>0</v>
      </c>
      <c r="D374" s="148">
        <f>SUM(D375:D376)</f>
        <v>0</v>
      </c>
      <c r="E374" s="148">
        <f t="shared" si="64"/>
        <v>0</v>
      </c>
      <c r="F374" s="148">
        <f t="shared" si="64"/>
        <v>0</v>
      </c>
      <c r="G374" s="148">
        <f t="shared" si="64"/>
        <v>0</v>
      </c>
      <c r="H374" s="148">
        <f t="shared" si="64"/>
        <v>0</v>
      </c>
      <c r="I374" s="148">
        <f t="shared" si="64"/>
        <v>0</v>
      </c>
      <c r="J374" s="148">
        <f t="shared" si="64"/>
        <v>0</v>
      </c>
      <c r="K374" s="148">
        <f t="shared" si="64"/>
        <v>0</v>
      </c>
      <c r="L374" s="148">
        <f t="shared" si="64"/>
        <v>0</v>
      </c>
      <c r="M374" s="148">
        <f t="shared" si="56"/>
        <v>0</v>
      </c>
      <c r="N374" s="164">
        <f t="shared" si="64"/>
        <v>0</v>
      </c>
    </row>
    <row r="375" spans="1:14" customFormat="1" ht="25.5" customHeight="1" x14ac:dyDescent="0.25">
      <c r="A375" s="161">
        <v>761</v>
      </c>
      <c r="B375" s="157" t="s">
        <v>701</v>
      </c>
      <c r="C375" s="150">
        <v>0</v>
      </c>
      <c r="D375" s="150">
        <v>0</v>
      </c>
      <c r="E375" s="150">
        <v>0</v>
      </c>
      <c r="F375" s="150">
        <v>0</v>
      </c>
      <c r="G375" s="150">
        <v>0</v>
      </c>
      <c r="H375" s="150">
        <v>0</v>
      </c>
      <c r="I375" s="150">
        <v>0</v>
      </c>
      <c r="J375" s="150">
        <v>0</v>
      </c>
      <c r="K375" s="150">
        <v>0</v>
      </c>
      <c r="L375" s="150">
        <v>0</v>
      </c>
      <c r="M375" s="149">
        <f t="shared" si="56"/>
        <v>0</v>
      </c>
      <c r="N375" s="160"/>
    </row>
    <row r="376" spans="1:14" customFormat="1" ht="25.5" customHeight="1" x14ac:dyDescent="0.25">
      <c r="A376" s="161">
        <v>762</v>
      </c>
      <c r="B376" s="157" t="s">
        <v>702</v>
      </c>
      <c r="C376" s="150">
        <v>0</v>
      </c>
      <c r="D376" s="150">
        <v>0</v>
      </c>
      <c r="E376" s="150">
        <v>0</v>
      </c>
      <c r="F376" s="150">
        <v>0</v>
      </c>
      <c r="G376" s="150">
        <v>0</v>
      </c>
      <c r="H376" s="150">
        <v>0</v>
      </c>
      <c r="I376" s="150">
        <v>0</v>
      </c>
      <c r="J376" s="150">
        <v>0</v>
      </c>
      <c r="K376" s="150">
        <v>0</v>
      </c>
      <c r="L376" s="150">
        <v>0</v>
      </c>
      <c r="M376" s="149">
        <f t="shared" si="56"/>
        <v>0</v>
      </c>
      <c r="N376" s="160"/>
    </row>
    <row r="377" spans="1:14" customFormat="1" ht="30" x14ac:dyDescent="0.25">
      <c r="A377" s="154">
        <v>7900</v>
      </c>
      <c r="B377" s="155" t="s">
        <v>703</v>
      </c>
      <c r="C377" s="148">
        <f t="shared" ref="C377:N377" si="65">SUM(C378:C380)</f>
        <v>0</v>
      </c>
      <c r="D377" s="148">
        <f>SUM(D378:D380)</f>
        <v>0</v>
      </c>
      <c r="E377" s="148">
        <f t="shared" si="65"/>
        <v>0</v>
      </c>
      <c r="F377" s="148">
        <f t="shared" si="65"/>
        <v>0</v>
      </c>
      <c r="G377" s="148">
        <f t="shared" si="65"/>
        <v>0</v>
      </c>
      <c r="H377" s="148">
        <f t="shared" si="65"/>
        <v>0</v>
      </c>
      <c r="I377" s="148">
        <f t="shared" si="65"/>
        <v>0</v>
      </c>
      <c r="J377" s="148">
        <f t="shared" si="65"/>
        <v>0</v>
      </c>
      <c r="K377" s="148">
        <f t="shared" si="65"/>
        <v>0</v>
      </c>
      <c r="L377" s="148">
        <f t="shared" si="65"/>
        <v>0</v>
      </c>
      <c r="M377" s="148">
        <f t="shared" si="56"/>
        <v>0</v>
      </c>
      <c r="N377" s="164">
        <f t="shared" si="65"/>
        <v>0</v>
      </c>
    </row>
    <row r="378" spans="1:14" customFormat="1" ht="25.5" customHeight="1" x14ac:dyDescent="0.25">
      <c r="A378" s="161">
        <v>791</v>
      </c>
      <c r="B378" s="157" t="s">
        <v>704</v>
      </c>
      <c r="C378" s="151">
        <v>0</v>
      </c>
      <c r="D378" s="151">
        <v>0</v>
      </c>
      <c r="E378" s="151">
        <v>0</v>
      </c>
      <c r="F378" s="151">
        <v>0</v>
      </c>
      <c r="G378" s="151">
        <v>0</v>
      </c>
      <c r="H378" s="151">
        <v>0</v>
      </c>
      <c r="I378" s="151">
        <v>0</v>
      </c>
      <c r="J378" s="151">
        <v>0</v>
      </c>
      <c r="K378" s="151">
        <v>0</v>
      </c>
      <c r="L378" s="151">
        <v>0</v>
      </c>
      <c r="M378" s="149">
        <f t="shared" si="56"/>
        <v>0</v>
      </c>
      <c r="N378" s="160"/>
    </row>
    <row r="379" spans="1:14" customFormat="1" ht="25.5" customHeight="1" x14ac:dyDescent="0.25">
      <c r="A379" s="161">
        <v>792</v>
      </c>
      <c r="B379" s="157" t="s">
        <v>705</v>
      </c>
      <c r="C379" s="151">
        <v>0</v>
      </c>
      <c r="D379" s="151">
        <v>0</v>
      </c>
      <c r="E379" s="151">
        <v>0</v>
      </c>
      <c r="F379" s="151">
        <v>0</v>
      </c>
      <c r="G379" s="151">
        <v>0</v>
      </c>
      <c r="H379" s="151">
        <v>0</v>
      </c>
      <c r="I379" s="151">
        <v>0</v>
      </c>
      <c r="J379" s="151">
        <v>0</v>
      </c>
      <c r="K379" s="151">
        <v>0</v>
      </c>
      <c r="L379" s="151">
        <v>0</v>
      </c>
      <c r="M379" s="149">
        <f t="shared" si="56"/>
        <v>0</v>
      </c>
      <c r="N379" s="160"/>
    </row>
    <row r="380" spans="1:14" customFormat="1" ht="25.5" customHeight="1" x14ac:dyDescent="0.25">
      <c r="A380" s="161">
        <v>799</v>
      </c>
      <c r="B380" s="157" t="s">
        <v>706</v>
      </c>
      <c r="C380" s="151">
        <v>0</v>
      </c>
      <c r="D380" s="151">
        <v>0</v>
      </c>
      <c r="E380" s="151">
        <v>0</v>
      </c>
      <c r="F380" s="151">
        <v>0</v>
      </c>
      <c r="G380" s="151">
        <v>0</v>
      </c>
      <c r="H380" s="151">
        <v>0</v>
      </c>
      <c r="I380" s="151">
        <v>0</v>
      </c>
      <c r="J380" s="151">
        <v>0</v>
      </c>
      <c r="K380" s="151">
        <v>0</v>
      </c>
      <c r="L380" s="151">
        <v>0</v>
      </c>
      <c r="M380" s="149">
        <f t="shared" si="56"/>
        <v>0</v>
      </c>
      <c r="N380" s="160"/>
    </row>
    <row r="381" spans="1:14" s="89" customFormat="1" ht="25.5" customHeight="1" x14ac:dyDescent="0.25">
      <c r="A381" s="429">
        <v>8000</v>
      </c>
      <c r="B381" s="430" t="s">
        <v>27</v>
      </c>
      <c r="C381" s="428">
        <f t="shared" ref="C381:N381" si="66">C382+C389+C395</f>
        <v>0</v>
      </c>
      <c r="D381" s="428">
        <f>D382+D389+D395</f>
        <v>0</v>
      </c>
      <c r="E381" s="428">
        <f t="shared" si="66"/>
        <v>0</v>
      </c>
      <c r="F381" s="428">
        <f t="shared" si="66"/>
        <v>0</v>
      </c>
      <c r="G381" s="428">
        <f t="shared" si="66"/>
        <v>0</v>
      </c>
      <c r="H381" s="428">
        <f t="shared" si="66"/>
        <v>0</v>
      </c>
      <c r="I381" s="428">
        <f t="shared" si="66"/>
        <v>0</v>
      </c>
      <c r="J381" s="428">
        <f t="shared" si="66"/>
        <v>0</v>
      </c>
      <c r="K381" s="428">
        <f t="shared" si="66"/>
        <v>0</v>
      </c>
      <c r="L381" s="428">
        <f t="shared" si="66"/>
        <v>0</v>
      </c>
      <c r="M381" s="428">
        <f t="shared" si="56"/>
        <v>0</v>
      </c>
      <c r="N381" s="167">
        <f t="shared" si="66"/>
        <v>0</v>
      </c>
    </row>
    <row r="382" spans="1:14" customFormat="1" ht="25.5" customHeight="1" x14ac:dyDescent="0.25">
      <c r="A382" s="154">
        <v>8100</v>
      </c>
      <c r="B382" s="155" t="s">
        <v>306</v>
      </c>
      <c r="C382" s="148">
        <f>SUM(C383:C388)</f>
        <v>0</v>
      </c>
      <c r="D382" s="148">
        <f>SUM(D383:D388)</f>
        <v>0</v>
      </c>
      <c r="E382" s="148">
        <f t="shared" ref="E382:N382" si="67">SUM(E383:E388)</f>
        <v>0</v>
      </c>
      <c r="F382" s="148">
        <f t="shared" si="67"/>
        <v>0</v>
      </c>
      <c r="G382" s="148">
        <f t="shared" si="67"/>
        <v>0</v>
      </c>
      <c r="H382" s="148">
        <f t="shared" si="67"/>
        <v>0</v>
      </c>
      <c r="I382" s="148">
        <f t="shared" si="67"/>
        <v>0</v>
      </c>
      <c r="J382" s="148">
        <f t="shared" si="67"/>
        <v>0</v>
      </c>
      <c r="K382" s="148">
        <f t="shared" si="67"/>
        <v>0</v>
      </c>
      <c r="L382" s="148">
        <f t="shared" si="67"/>
        <v>0</v>
      </c>
      <c r="M382" s="148">
        <f t="shared" si="56"/>
        <v>0</v>
      </c>
      <c r="N382" s="164">
        <f t="shared" si="67"/>
        <v>0</v>
      </c>
    </row>
    <row r="383" spans="1:14" customFormat="1" ht="25.5" customHeight="1" x14ac:dyDescent="0.25">
      <c r="A383" s="161">
        <v>811</v>
      </c>
      <c r="B383" s="157" t="s">
        <v>707</v>
      </c>
      <c r="C383" s="150">
        <v>0</v>
      </c>
      <c r="D383" s="150">
        <v>0</v>
      </c>
      <c r="E383" s="150">
        <v>0</v>
      </c>
      <c r="F383" s="150">
        <v>0</v>
      </c>
      <c r="G383" s="150">
        <v>0</v>
      </c>
      <c r="H383" s="150">
        <v>0</v>
      </c>
      <c r="I383" s="150">
        <v>0</v>
      </c>
      <c r="J383" s="150">
        <v>0</v>
      </c>
      <c r="K383" s="150">
        <v>0</v>
      </c>
      <c r="L383" s="150">
        <v>0</v>
      </c>
      <c r="M383" s="149">
        <f t="shared" si="56"/>
        <v>0</v>
      </c>
      <c r="N383" s="160"/>
    </row>
    <row r="384" spans="1:14" customFormat="1" ht="25.5" customHeight="1" x14ac:dyDescent="0.25">
      <c r="A384" s="161">
        <v>812</v>
      </c>
      <c r="B384" s="157" t="s">
        <v>708</v>
      </c>
      <c r="C384" s="150">
        <v>0</v>
      </c>
      <c r="D384" s="150">
        <v>0</v>
      </c>
      <c r="E384" s="150">
        <v>0</v>
      </c>
      <c r="F384" s="150">
        <v>0</v>
      </c>
      <c r="G384" s="150">
        <v>0</v>
      </c>
      <c r="H384" s="150">
        <v>0</v>
      </c>
      <c r="I384" s="150">
        <v>0</v>
      </c>
      <c r="J384" s="150">
        <v>0</v>
      </c>
      <c r="K384" s="150">
        <v>0</v>
      </c>
      <c r="L384" s="150">
        <v>0</v>
      </c>
      <c r="M384" s="149">
        <f t="shared" si="56"/>
        <v>0</v>
      </c>
      <c r="N384" s="160"/>
    </row>
    <row r="385" spans="1:14" customFormat="1" ht="25.5" customHeight="1" x14ac:dyDescent="0.25">
      <c r="A385" s="161">
        <v>813</v>
      </c>
      <c r="B385" s="157" t="s">
        <v>709</v>
      </c>
      <c r="C385" s="150">
        <v>0</v>
      </c>
      <c r="D385" s="150">
        <v>0</v>
      </c>
      <c r="E385" s="150">
        <v>0</v>
      </c>
      <c r="F385" s="150">
        <v>0</v>
      </c>
      <c r="G385" s="150">
        <v>0</v>
      </c>
      <c r="H385" s="150">
        <v>0</v>
      </c>
      <c r="I385" s="150">
        <v>0</v>
      </c>
      <c r="J385" s="150">
        <v>0</v>
      </c>
      <c r="K385" s="150">
        <v>0</v>
      </c>
      <c r="L385" s="150">
        <v>0</v>
      </c>
      <c r="M385" s="149">
        <f t="shared" si="56"/>
        <v>0</v>
      </c>
      <c r="N385" s="160"/>
    </row>
    <row r="386" spans="1:14" customFormat="1" ht="25.5" x14ac:dyDescent="0.25">
      <c r="A386" s="161">
        <v>814</v>
      </c>
      <c r="B386" s="157" t="s">
        <v>710</v>
      </c>
      <c r="C386" s="150">
        <v>0</v>
      </c>
      <c r="D386" s="150">
        <v>0</v>
      </c>
      <c r="E386" s="150">
        <v>0</v>
      </c>
      <c r="F386" s="150">
        <v>0</v>
      </c>
      <c r="G386" s="150">
        <v>0</v>
      </c>
      <c r="H386" s="150">
        <v>0</v>
      </c>
      <c r="I386" s="150">
        <v>0</v>
      </c>
      <c r="J386" s="150">
        <v>0</v>
      </c>
      <c r="K386" s="150">
        <v>0</v>
      </c>
      <c r="L386" s="150">
        <v>0</v>
      </c>
      <c r="M386" s="149">
        <f t="shared" si="56"/>
        <v>0</v>
      </c>
      <c r="N386" s="160"/>
    </row>
    <row r="387" spans="1:14" customFormat="1" ht="25.5" customHeight="1" x14ac:dyDescent="0.25">
      <c r="A387" s="161">
        <v>815</v>
      </c>
      <c r="B387" s="157" t="s">
        <v>711</v>
      </c>
      <c r="C387" s="150">
        <v>0</v>
      </c>
      <c r="D387" s="150">
        <v>0</v>
      </c>
      <c r="E387" s="150">
        <v>0</v>
      </c>
      <c r="F387" s="150">
        <v>0</v>
      </c>
      <c r="G387" s="150">
        <v>0</v>
      </c>
      <c r="H387" s="150">
        <v>0</v>
      </c>
      <c r="I387" s="150">
        <v>0</v>
      </c>
      <c r="J387" s="150">
        <v>0</v>
      </c>
      <c r="K387" s="150">
        <v>0</v>
      </c>
      <c r="L387" s="150">
        <v>0</v>
      </c>
      <c r="M387" s="149">
        <f t="shared" si="56"/>
        <v>0</v>
      </c>
      <c r="N387" s="160"/>
    </row>
    <row r="388" spans="1:14" customFormat="1" ht="25.5" customHeight="1" x14ac:dyDescent="0.25">
      <c r="A388" s="161">
        <v>816</v>
      </c>
      <c r="B388" s="157" t="s">
        <v>712</v>
      </c>
      <c r="C388" s="150">
        <v>0</v>
      </c>
      <c r="D388" s="150">
        <v>0</v>
      </c>
      <c r="E388" s="150">
        <v>0</v>
      </c>
      <c r="F388" s="150">
        <v>0</v>
      </c>
      <c r="G388" s="150">
        <v>0</v>
      </c>
      <c r="H388" s="150">
        <v>0</v>
      </c>
      <c r="I388" s="150">
        <v>0</v>
      </c>
      <c r="J388" s="150">
        <v>0</v>
      </c>
      <c r="K388" s="150">
        <v>0</v>
      </c>
      <c r="L388" s="150">
        <v>0</v>
      </c>
      <c r="M388" s="149">
        <f t="shared" si="56"/>
        <v>0</v>
      </c>
      <c r="N388" s="160"/>
    </row>
    <row r="389" spans="1:14" customFormat="1" ht="25.5" customHeight="1" x14ac:dyDescent="0.25">
      <c r="A389" s="154">
        <v>8300</v>
      </c>
      <c r="B389" s="155" t="s">
        <v>309</v>
      </c>
      <c r="C389" s="148">
        <f t="shared" ref="C389:N389" si="68">SUM(C390:C394)</f>
        <v>0</v>
      </c>
      <c r="D389" s="148">
        <f>SUM(D390:D394)</f>
        <v>0</v>
      </c>
      <c r="E389" s="148">
        <f t="shared" si="68"/>
        <v>0</v>
      </c>
      <c r="F389" s="148">
        <f t="shared" si="68"/>
        <v>0</v>
      </c>
      <c r="G389" s="148">
        <f t="shared" si="68"/>
        <v>0</v>
      </c>
      <c r="H389" s="148">
        <f t="shared" si="68"/>
        <v>0</v>
      </c>
      <c r="I389" s="148">
        <f t="shared" si="68"/>
        <v>0</v>
      </c>
      <c r="J389" s="148">
        <f t="shared" si="68"/>
        <v>0</v>
      </c>
      <c r="K389" s="148">
        <f t="shared" si="68"/>
        <v>0</v>
      </c>
      <c r="L389" s="148">
        <f t="shared" si="68"/>
        <v>0</v>
      </c>
      <c r="M389" s="148">
        <f t="shared" si="56"/>
        <v>0</v>
      </c>
      <c r="N389" s="164">
        <f t="shared" si="68"/>
        <v>0</v>
      </c>
    </row>
    <row r="390" spans="1:14" customFormat="1" ht="25.5" customHeight="1" x14ac:dyDescent="0.25">
      <c r="A390" s="161">
        <v>831</v>
      </c>
      <c r="B390" s="157" t="s">
        <v>713</v>
      </c>
      <c r="C390" s="150">
        <v>0</v>
      </c>
      <c r="D390" s="150">
        <v>0</v>
      </c>
      <c r="E390" s="150">
        <v>0</v>
      </c>
      <c r="F390" s="150">
        <v>0</v>
      </c>
      <c r="G390" s="150">
        <v>0</v>
      </c>
      <c r="H390" s="150">
        <v>0</v>
      </c>
      <c r="I390" s="150">
        <v>0</v>
      </c>
      <c r="J390" s="150">
        <v>0</v>
      </c>
      <c r="K390" s="150">
        <v>0</v>
      </c>
      <c r="L390" s="150">
        <v>0</v>
      </c>
      <c r="M390" s="149">
        <f t="shared" si="56"/>
        <v>0</v>
      </c>
      <c r="N390" s="160"/>
    </row>
    <row r="391" spans="1:14" customFormat="1" ht="25.5" customHeight="1" x14ac:dyDescent="0.25">
      <c r="A391" s="161">
        <v>832</v>
      </c>
      <c r="B391" s="157" t="s">
        <v>714</v>
      </c>
      <c r="C391" s="150">
        <v>0</v>
      </c>
      <c r="D391" s="150">
        <v>0</v>
      </c>
      <c r="E391" s="150">
        <v>0</v>
      </c>
      <c r="F391" s="150">
        <v>0</v>
      </c>
      <c r="G391" s="150">
        <v>0</v>
      </c>
      <c r="H391" s="150">
        <v>0</v>
      </c>
      <c r="I391" s="150">
        <v>0</v>
      </c>
      <c r="J391" s="150">
        <v>0</v>
      </c>
      <c r="K391" s="150">
        <v>0</v>
      </c>
      <c r="L391" s="150">
        <v>0</v>
      </c>
      <c r="M391" s="149">
        <f t="shared" ref="M391:M430" si="69">SUM(C391:L391)</f>
        <v>0</v>
      </c>
      <c r="N391" s="160"/>
    </row>
    <row r="392" spans="1:14" customFormat="1" ht="25.5" customHeight="1" x14ac:dyDescent="0.25">
      <c r="A392" s="161">
        <v>833</v>
      </c>
      <c r="B392" s="157" t="s">
        <v>715</v>
      </c>
      <c r="C392" s="150">
        <v>0</v>
      </c>
      <c r="D392" s="150">
        <v>0</v>
      </c>
      <c r="E392" s="150">
        <v>0</v>
      </c>
      <c r="F392" s="150">
        <v>0</v>
      </c>
      <c r="G392" s="150">
        <v>0</v>
      </c>
      <c r="H392" s="150">
        <v>0</v>
      </c>
      <c r="I392" s="150">
        <v>0</v>
      </c>
      <c r="J392" s="150">
        <v>0</v>
      </c>
      <c r="K392" s="150">
        <v>0</v>
      </c>
      <c r="L392" s="150">
        <v>0</v>
      </c>
      <c r="M392" s="149">
        <f t="shared" si="69"/>
        <v>0</v>
      </c>
      <c r="N392" s="160"/>
    </row>
    <row r="393" spans="1:14" customFormat="1" ht="34.5" customHeight="1" x14ac:dyDescent="0.25">
      <c r="A393" s="161">
        <v>834</v>
      </c>
      <c r="B393" s="157" t="s">
        <v>716</v>
      </c>
      <c r="C393" s="150">
        <v>0</v>
      </c>
      <c r="D393" s="150">
        <v>0</v>
      </c>
      <c r="E393" s="150">
        <v>0</v>
      </c>
      <c r="F393" s="150">
        <v>0</v>
      </c>
      <c r="G393" s="150">
        <v>0</v>
      </c>
      <c r="H393" s="150">
        <v>0</v>
      </c>
      <c r="I393" s="150">
        <v>0</v>
      </c>
      <c r="J393" s="150">
        <v>0</v>
      </c>
      <c r="K393" s="150">
        <v>0</v>
      </c>
      <c r="L393" s="150">
        <v>0</v>
      </c>
      <c r="M393" s="149">
        <f t="shared" si="69"/>
        <v>0</v>
      </c>
      <c r="N393" s="160"/>
    </row>
    <row r="394" spans="1:14" customFormat="1" ht="33" customHeight="1" x14ac:dyDescent="0.25">
      <c r="A394" s="161">
        <v>835</v>
      </c>
      <c r="B394" s="157" t="s">
        <v>717</v>
      </c>
      <c r="C394" s="150">
        <v>0</v>
      </c>
      <c r="D394" s="150">
        <v>0</v>
      </c>
      <c r="E394" s="150">
        <v>0</v>
      </c>
      <c r="F394" s="150">
        <v>0</v>
      </c>
      <c r="G394" s="150">
        <v>0</v>
      </c>
      <c r="H394" s="150">
        <v>0</v>
      </c>
      <c r="I394" s="150">
        <v>0</v>
      </c>
      <c r="J394" s="150">
        <v>0</v>
      </c>
      <c r="K394" s="150">
        <v>0</v>
      </c>
      <c r="L394" s="150">
        <v>0</v>
      </c>
      <c r="M394" s="149">
        <f t="shared" si="69"/>
        <v>0</v>
      </c>
      <c r="N394" s="160"/>
    </row>
    <row r="395" spans="1:14" customFormat="1" ht="25.5" customHeight="1" x14ac:dyDescent="0.25">
      <c r="A395" s="154">
        <v>8500</v>
      </c>
      <c r="B395" s="155" t="s">
        <v>315</v>
      </c>
      <c r="C395" s="148">
        <f t="shared" ref="C395:N395" si="70">SUM(C396:C398)</f>
        <v>0</v>
      </c>
      <c r="D395" s="148">
        <f>SUM(D396:D398)</f>
        <v>0</v>
      </c>
      <c r="E395" s="148">
        <f t="shared" si="70"/>
        <v>0</v>
      </c>
      <c r="F395" s="148">
        <f t="shared" si="70"/>
        <v>0</v>
      </c>
      <c r="G395" s="148">
        <f t="shared" si="70"/>
        <v>0</v>
      </c>
      <c r="H395" s="148">
        <f t="shared" si="70"/>
        <v>0</v>
      </c>
      <c r="I395" s="148">
        <f t="shared" si="70"/>
        <v>0</v>
      </c>
      <c r="J395" s="148">
        <f t="shared" si="70"/>
        <v>0</v>
      </c>
      <c r="K395" s="148">
        <f t="shared" si="70"/>
        <v>0</v>
      </c>
      <c r="L395" s="148">
        <f t="shared" si="70"/>
        <v>0</v>
      </c>
      <c r="M395" s="148">
        <f t="shared" si="69"/>
        <v>0</v>
      </c>
      <c r="N395" s="164">
        <f t="shared" si="70"/>
        <v>0</v>
      </c>
    </row>
    <row r="396" spans="1:14" customFormat="1" ht="25.5" customHeight="1" x14ac:dyDescent="0.25">
      <c r="A396" s="161">
        <v>851</v>
      </c>
      <c r="B396" s="157" t="s">
        <v>718</v>
      </c>
      <c r="C396" s="150">
        <v>0</v>
      </c>
      <c r="D396" s="150">
        <v>0</v>
      </c>
      <c r="E396" s="150">
        <v>0</v>
      </c>
      <c r="F396" s="150">
        <v>0</v>
      </c>
      <c r="G396" s="150">
        <v>0</v>
      </c>
      <c r="H396" s="150">
        <v>0</v>
      </c>
      <c r="I396" s="150">
        <v>0</v>
      </c>
      <c r="J396" s="150">
        <v>0</v>
      </c>
      <c r="K396" s="150">
        <v>0</v>
      </c>
      <c r="L396" s="150">
        <v>0</v>
      </c>
      <c r="M396" s="149">
        <f t="shared" si="69"/>
        <v>0</v>
      </c>
      <c r="N396" s="160"/>
    </row>
    <row r="397" spans="1:14" customFormat="1" ht="25.5" customHeight="1" x14ac:dyDescent="0.25">
      <c r="A397" s="161">
        <v>852</v>
      </c>
      <c r="B397" s="157" t="s">
        <v>719</v>
      </c>
      <c r="C397" s="150">
        <v>0</v>
      </c>
      <c r="D397" s="150">
        <v>0</v>
      </c>
      <c r="E397" s="150">
        <v>0</v>
      </c>
      <c r="F397" s="150">
        <v>0</v>
      </c>
      <c r="G397" s="150">
        <v>0</v>
      </c>
      <c r="H397" s="150">
        <v>0</v>
      </c>
      <c r="I397" s="150">
        <v>0</v>
      </c>
      <c r="J397" s="150">
        <v>0</v>
      </c>
      <c r="K397" s="150">
        <v>0</v>
      </c>
      <c r="L397" s="150">
        <v>0</v>
      </c>
      <c r="M397" s="149">
        <f t="shared" si="69"/>
        <v>0</v>
      </c>
      <c r="N397" s="160"/>
    </row>
    <row r="398" spans="1:14" customFormat="1" ht="25.5" customHeight="1" x14ac:dyDescent="0.25">
      <c r="A398" s="161">
        <v>853</v>
      </c>
      <c r="B398" s="157" t="s">
        <v>720</v>
      </c>
      <c r="C398" s="150">
        <v>0</v>
      </c>
      <c r="D398" s="150">
        <v>0</v>
      </c>
      <c r="E398" s="150">
        <v>0</v>
      </c>
      <c r="F398" s="150">
        <v>0</v>
      </c>
      <c r="G398" s="150">
        <v>0</v>
      </c>
      <c r="H398" s="150">
        <v>0</v>
      </c>
      <c r="I398" s="150">
        <v>0</v>
      </c>
      <c r="J398" s="150">
        <v>0</v>
      </c>
      <c r="K398" s="150">
        <v>0</v>
      </c>
      <c r="L398" s="150">
        <v>0</v>
      </c>
      <c r="M398" s="149">
        <f t="shared" si="69"/>
        <v>0</v>
      </c>
      <c r="N398" s="160"/>
    </row>
    <row r="399" spans="1:14" customFormat="1" ht="25.5" customHeight="1" x14ac:dyDescent="0.25">
      <c r="A399" s="429">
        <v>9000</v>
      </c>
      <c r="B399" s="430" t="s">
        <v>721</v>
      </c>
      <c r="C399" s="428">
        <f t="shared" ref="C399:N399" si="71">C400+C409+C418+C421+C424+C426+C429</f>
        <v>0</v>
      </c>
      <c r="D399" s="428">
        <f>D400+D409+D418+D421+D424+D426+D429</f>
        <v>0</v>
      </c>
      <c r="E399" s="428">
        <f t="shared" si="71"/>
        <v>0</v>
      </c>
      <c r="F399" s="428">
        <f t="shared" si="71"/>
        <v>0</v>
      </c>
      <c r="G399" s="428">
        <f t="shared" si="71"/>
        <v>5860481</v>
      </c>
      <c r="H399" s="428">
        <f t="shared" si="71"/>
        <v>0</v>
      </c>
      <c r="I399" s="428">
        <f t="shared" si="71"/>
        <v>0</v>
      </c>
      <c r="J399" s="428">
        <f t="shared" si="71"/>
        <v>0</v>
      </c>
      <c r="K399" s="428">
        <f t="shared" si="71"/>
        <v>0</v>
      </c>
      <c r="L399" s="428">
        <f t="shared" si="71"/>
        <v>0</v>
      </c>
      <c r="M399" s="428">
        <f t="shared" si="69"/>
        <v>5860481</v>
      </c>
      <c r="N399" s="166">
        <f t="shared" si="71"/>
        <v>0</v>
      </c>
    </row>
    <row r="400" spans="1:14" customFormat="1" ht="25.5" customHeight="1" x14ac:dyDescent="0.25">
      <c r="A400" s="165">
        <v>9100</v>
      </c>
      <c r="B400" s="133" t="s">
        <v>722</v>
      </c>
      <c r="C400" s="148">
        <f>SUM(C401:C408)</f>
        <v>0</v>
      </c>
      <c r="D400" s="148">
        <f>SUM(D401:D408)</f>
        <v>0</v>
      </c>
      <c r="E400" s="148">
        <f t="shared" ref="E400:N400" si="72">SUM(E401:E408)</f>
        <v>0</v>
      </c>
      <c r="F400" s="148">
        <f t="shared" si="72"/>
        <v>0</v>
      </c>
      <c r="G400" s="148">
        <f t="shared" si="72"/>
        <v>4724859</v>
      </c>
      <c r="H400" s="148">
        <f t="shared" si="72"/>
        <v>0</v>
      </c>
      <c r="I400" s="148">
        <f t="shared" si="72"/>
        <v>0</v>
      </c>
      <c r="J400" s="148">
        <f t="shared" si="72"/>
        <v>0</v>
      </c>
      <c r="K400" s="148">
        <f t="shared" si="72"/>
        <v>0</v>
      </c>
      <c r="L400" s="148">
        <f t="shared" si="72"/>
        <v>0</v>
      </c>
      <c r="M400" s="148">
        <f t="shared" si="69"/>
        <v>4724859</v>
      </c>
      <c r="N400" s="164">
        <f t="shared" si="72"/>
        <v>0</v>
      </c>
    </row>
    <row r="401" spans="1:14" customFormat="1" ht="25.5" customHeight="1" x14ac:dyDescent="0.25">
      <c r="A401" s="161">
        <v>911</v>
      </c>
      <c r="B401" s="157" t="s">
        <v>723</v>
      </c>
      <c r="C401" s="151">
        <v>0</v>
      </c>
      <c r="D401" s="151">
        <v>0</v>
      </c>
      <c r="E401" s="151">
        <v>0</v>
      </c>
      <c r="F401" s="151">
        <v>0</v>
      </c>
      <c r="G401" s="151">
        <f>1219859+2080000+1425000</f>
        <v>4724859</v>
      </c>
      <c r="H401" s="151">
        <v>0</v>
      </c>
      <c r="I401" s="151">
        <v>0</v>
      </c>
      <c r="J401" s="151">
        <v>0</v>
      </c>
      <c r="K401" s="151">
        <v>0</v>
      </c>
      <c r="L401" s="151">
        <v>0</v>
      </c>
      <c r="M401" s="149">
        <f t="shared" si="69"/>
        <v>4724859</v>
      </c>
      <c r="N401" s="160"/>
    </row>
    <row r="402" spans="1:14" customFormat="1" ht="30" customHeight="1" x14ac:dyDescent="0.25">
      <c r="A402" s="161">
        <v>912</v>
      </c>
      <c r="B402" s="157" t="s">
        <v>724</v>
      </c>
      <c r="C402" s="151">
        <v>0</v>
      </c>
      <c r="D402" s="151">
        <v>0</v>
      </c>
      <c r="E402" s="151">
        <v>0</v>
      </c>
      <c r="F402" s="151">
        <v>0</v>
      </c>
      <c r="G402" s="151">
        <v>0</v>
      </c>
      <c r="H402" s="151">
        <v>0</v>
      </c>
      <c r="I402" s="151">
        <v>0</v>
      </c>
      <c r="J402" s="151">
        <v>0</v>
      </c>
      <c r="K402" s="151">
        <v>0</v>
      </c>
      <c r="L402" s="151">
        <v>0</v>
      </c>
      <c r="M402" s="149">
        <f t="shared" si="69"/>
        <v>0</v>
      </c>
      <c r="N402" s="160"/>
    </row>
    <row r="403" spans="1:14" customFormat="1" ht="25.5" customHeight="1" x14ac:dyDescent="0.25">
      <c r="A403" s="161">
        <v>913</v>
      </c>
      <c r="B403" s="157" t="s">
        <v>725</v>
      </c>
      <c r="C403" s="151">
        <v>0</v>
      </c>
      <c r="D403" s="151">
        <v>0</v>
      </c>
      <c r="E403" s="151">
        <v>0</v>
      </c>
      <c r="F403" s="151">
        <v>0</v>
      </c>
      <c r="G403" s="151">
        <v>0</v>
      </c>
      <c r="H403" s="151">
        <v>0</v>
      </c>
      <c r="I403" s="151">
        <v>0</v>
      </c>
      <c r="J403" s="151">
        <v>0</v>
      </c>
      <c r="K403" s="151">
        <v>0</v>
      </c>
      <c r="L403" s="151">
        <v>0</v>
      </c>
      <c r="M403" s="149">
        <f t="shared" si="69"/>
        <v>0</v>
      </c>
      <c r="N403" s="160"/>
    </row>
    <row r="404" spans="1:14" customFormat="1" ht="25.5" customHeight="1" x14ac:dyDescent="0.25">
      <c r="A404" s="161">
        <v>914</v>
      </c>
      <c r="B404" s="157" t="s">
        <v>726</v>
      </c>
      <c r="C404" s="151">
        <v>0</v>
      </c>
      <c r="D404" s="151">
        <v>0</v>
      </c>
      <c r="E404" s="151">
        <v>0</v>
      </c>
      <c r="F404" s="151">
        <v>0</v>
      </c>
      <c r="G404" s="151">
        <v>0</v>
      </c>
      <c r="H404" s="151">
        <v>0</v>
      </c>
      <c r="I404" s="151">
        <v>0</v>
      </c>
      <c r="J404" s="151">
        <v>0</v>
      </c>
      <c r="K404" s="151">
        <v>0</v>
      </c>
      <c r="L404" s="151">
        <v>0</v>
      </c>
      <c r="M404" s="149">
        <f t="shared" si="69"/>
        <v>0</v>
      </c>
      <c r="N404" s="160"/>
    </row>
    <row r="405" spans="1:14" customFormat="1" ht="38.25" customHeight="1" x14ac:dyDescent="0.25">
      <c r="A405" s="161">
        <v>915</v>
      </c>
      <c r="B405" s="157" t="s">
        <v>727</v>
      </c>
      <c r="C405" s="151">
        <v>0</v>
      </c>
      <c r="D405" s="151">
        <v>0</v>
      </c>
      <c r="E405" s="151">
        <v>0</v>
      </c>
      <c r="F405" s="151">
        <v>0</v>
      </c>
      <c r="G405" s="151">
        <v>0</v>
      </c>
      <c r="H405" s="151">
        <v>0</v>
      </c>
      <c r="I405" s="151">
        <v>0</v>
      </c>
      <c r="J405" s="151">
        <v>0</v>
      </c>
      <c r="K405" s="151">
        <v>0</v>
      </c>
      <c r="L405" s="151">
        <v>0</v>
      </c>
      <c r="M405" s="149">
        <f t="shared" si="69"/>
        <v>0</v>
      </c>
      <c r="N405" s="160"/>
    </row>
    <row r="406" spans="1:14" customFormat="1" ht="25.5" customHeight="1" x14ac:dyDescent="0.25">
      <c r="A406" s="161">
        <v>916</v>
      </c>
      <c r="B406" s="157" t="s">
        <v>728</v>
      </c>
      <c r="C406" s="151">
        <v>0</v>
      </c>
      <c r="D406" s="151">
        <v>0</v>
      </c>
      <c r="E406" s="151">
        <v>0</v>
      </c>
      <c r="F406" s="151">
        <v>0</v>
      </c>
      <c r="G406" s="151">
        <v>0</v>
      </c>
      <c r="H406" s="151">
        <v>0</v>
      </c>
      <c r="I406" s="151">
        <v>0</v>
      </c>
      <c r="J406" s="151">
        <v>0</v>
      </c>
      <c r="K406" s="151">
        <v>0</v>
      </c>
      <c r="L406" s="151">
        <v>0</v>
      </c>
      <c r="M406" s="149">
        <f t="shared" si="69"/>
        <v>0</v>
      </c>
      <c r="N406" s="160"/>
    </row>
    <row r="407" spans="1:14" customFormat="1" ht="27.75" customHeight="1" x14ac:dyDescent="0.25">
      <c r="A407" s="161">
        <v>917</v>
      </c>
      <c r="B407" s="157" t="s">
        <v>729</v>
      </c>
      <c r="C407" s="151">
        <v>0</v>
      </c>
      <c r="D407" s="151">
        <v>0</v>
      </c>
      <c r="E407" s="151">
        <v>0</v>
      </c>
      <c r="F407" s="151">
        <v>0</v>
      </c>
      <c r="G407" s="151">
        <v>0</v>
      </c>
      <c r="H407" s="151">
        <v>0</v>
      </c>
      <c r="I407" s="151">
        <v>0</v>
      </c>
      <c r="J407" s="151">
        <v>0</v>
      </c>
      <c r="K407" s="151">
        <v>0</v>
      </c>
      <c r="L407" s="151">
        <v>0</v>
      </c>
      <c r="M407" s="149">
        <f t="shared" si="69"/>
        <v>0</v>
      </c>
      <c r="N407" s="160"/>
    </row>
    <row r="408" spans="1:14" customFormat="1" ht="25.5" customHeight="1" x14ac:dyDescent="0.25">
      <c r="A408" s="161">
        <v>918</v>
      </c>
      <c r="B408" s="157" t="s">
        <v>730</v>
      </c>
      <c r="C408" s="151">
        <v>0</v>
      </c>
      <c r="D408" s="151">
        <v>0</v>
      </c>
      <c r="E408" s="151">
        <v>0</v>
      </c>
      <c r="F408" s="151">
        <v>0</v>
      </c>
      <c r="G408" s="151">
        <v>0</v>
      </c>
      <c r="H408" s="151">
        <v>0</v>
      </c>
      <c r="I408" s="151">
        <v>0</v>
      </c>
      <c r="J408" s="151">
        <v>0</v>
      </c>
      <c r="K408" s="151">
        <v>0</v>
      </c>
      <c r="L408" s="151">
        <v>0</v>
      </c>
      <c r="M408" s="149">
        <f t="shared" si="69"/>
        <v>0</v>
      </c>
      <c r="N408" s="160"/>
    </row>
    <row r="409" spans="1:14" customFormat="1" ht="25.5" customHeight="1" x14ac:dyDescent="0.25">
      <c r="A409" s="154">
        <v>9200</v>
      </c>
      <c r="B409" s="155" t="s">
        <v>731</v>
      </c>
      <c r="C409" s="148">
        <f t="shared" ref="C409:N409" si="73">SUM(C410:C417)</f>
        <v>0</v>
      </c>
      <c r="D409" s="148">
        <f>SUM(D410:D417)</f>
        <v>0</v>
      </c>
      <c r="E409" s="148">
        <f t="shared" si="73"/>
        <v>0</v>
      </c>
      <c r="F409" s="148">
        <f t="shared" si="73"/>
        <v>0</v>
      </c>
      <c r="G409" s="148">
        <f t="shared" si="73"/>
        <v>1135622</v>
      </c>
      <c r="H409" s="148">
        <f t="shared" si="73"/>
        <v>0</v>
      </c>
      <c r="I409" s="148">
        <f t="shared" si="73"/>
        <v>0</v>
      </c>
      <c r="J409" s="148">
        <f t="shared" si="73"/>
        <v>0</v>
      </c>
      <c r="K409" s="148">
        <f t="shared" si="73"/>
        <v>0</v>
      </c>
      <c r="L409" s="148">
        <f t="shared" si="73"/>
        <v>0</v>
      </c>
      <c r="M409" s="148">
        <f t="shared" si="69"/>
        <v>1135622</v>
      </c>
      <c r="N409" s="164">
        <f t="shared" si="73"/>
        <v>0</v>
      </c>
    </row>
    <row r="410" spans="1:14" customFormat="1" ht="25.5" customHeight="1" x14ac:dyDescent="0.25">
      <c r="A410" s="161">
        <v>921</v>
      </c>
      <c r="B410" s="157" t="s">
        <v>732</v>
      </c>
      <c r="C410" s="151">
        <v>0</v>
      </c>
      <c r="D410" s="151">
        <v>0</v>
      </c>
      <c r="E410" s="151">
        <v>0</v>
      </c>
      <c r="F410" s="151">
        <v>0</v>
      </c>
      <c r="G410" s="151">
        <f>66000+85622+984000</f>
        <v>1135622</v>
      </c>
      <c r="H410" s="151">
        <v>0</v>
      </c>
      <c r="I410" s="151">
        <v>0</v>
      </c>
      <c r="J410" s="151">
        <v>0</v>
      </c>
      <c r="K410" s="151">
        <v>0</v>
      </c>
      <c r="L410" s="151">
        <v>0</v>
      </c>
      <c r="M410" s="149">
        <f t="shared" si="69"/>
        <v>1135622</v>
      </c>
      <c r="N410" s="160"/>
    </row>
    <row r="411" spans="1:14" customFormat="1" ht="25.5" customHeight="1" x14ac:dyDescent="0.25">
      <c r="A411" s="161">
        <v>922</v>
      </c>
      <c r="B411" s="157" t="s">
        <v>733</v>
      </c>
      <c r="C411" s="151">
        <v>0</v>
      </c>
      <c r="D411" s="151">
        <v>0</v>
      </c>
      <c r="E411" s="151">
        <v>0</v>
      </c>
      <c r="F411" s="151">
        <v>0</v>
      </c>
      <c r="G411" s="151">
        <v>0</v>
      </c>
      <c r="H411" s="151">
        <v>0</v>
      </c>
      <c r="I411" s="151">
        <v>0</v>
      </c>
      <c r="J411" s="151">
        <v>0</v>
      </c>
      <c r="K411" s="151">
        <v>0</v>
      </c>
      <c r="L411" s="151">
        <v>0</v>
      </c>
      <c r="M411" s="149">
        <f t="shared" si="69"/>
        <v>0</v>
      </c>
      <c r="N411" s="160"/>
    </row>
    <row r="412" spans="1:14" customFormat="1" ht="25.5" customHeight="1" x14ac:dyDescent="0.25">
      <c r="A412" s="161">
        <v>923</v>
      </c>
      <c r="B412" s="157" t="s">
        <v>734</v>
      </c>
      <c r="C412" s="151">
        <v>0</v>
      </c>
      <c r="D412" s="151">
        <v>0</v>
      </c>
      <c r="E412" s="151">
        <v>0</v>
      </c>
      <c r="F412" s="151">
        <v>0</v>
      </c>
      <c r="G412" s="151">
        <v>0</v>
      </c>
      <c r="H412" s="151">
        <v>0</v>
      </c>
      <c r="I412" s="151">
        <v>0</v>
      </c>
      <c r="J412" s="151">
        <v>0</v>
      </c>
      <c r="K412" s="151">
        <v>0</v>
      </c>
      <c r="L412" s="151">
        <v>0</v>
      </c>
      <c r="M412" s="149">
        <f t="shared" si="69"/>
        <v>0</v>
      </c>
      <c r="N412" s="160"/>
    </row>
    <row r="413" spans="1:14" customFormat="1" ht="25.5" customHeight="1" x14ac:dyDescent="0.25">
      <c r="A413" s="161">
        <v>924</v>
      </c>
      <c r="B413" s="157" t="s">
        <v>735</v>
      </c>
      <c r="C413" s="151">
        <v>0</v>
      </c>
      <c r="D413" s="151">
        <v>0</v>
      </c>
      <c r="E413" s="151">
        <v>0</v>
      </c>
      <c r="F413" s="151">
        <v>0</v>
      </c>
      <c r="G413" s="151">
        <v>0</v>
      </c>
      <c r="H413" s="151">
        <v>0</v>
      </c>
      <c r="I413" s="151">
        <v>0</v>
      </c>
      <c r="J413" s="151">
        <v>0</v>
      </c>
      <c r="K413" s="151">
        <v>0</v>
      </c>
      <c r="L413" s="151">
        <v>0</v>
      </c>
      <c r="M413" s="149">
        <f t="shared" si="69"/>
        <v>0</v>
      </c>
      <c r="N413" s="160"/>
    </row>
    <row r="414" spans="1:14" customFormat="1" ht="24" customHeight="1" x14ac:dyDescent="0.25">
      <c r="A414" s="161">
        <v>925</v>
      </c>
      <c r="B414" s="157" t="s">
        <v>736</v>
      </c>
      <c r="C414" s="151">
        <v>0</v>
      </c>
      <c r="D414" s="151">
        <v>0</v>
      </c>
      <c r="E414" s="151">
        <v>0</v>
      </c>
      <c r="F414" s="151">
        <v>0</v>
      </c>
      <c r="G414" s="151">
        <v>0</v>
      </c>
      <c r="H414" s="151">
        <v>0</v>
      </c>
      <c r="I414" s="151">
        <v>0</v>
      </c>
      <c r="J414" s="151">
        <v>0</v>
      </c>
      <c r="K414" s="151">
        <v>0</v>
      </c>
      <c r="L414" s="151">
        <v>0</v>
      </c>
      <c r="M414" s="149">
        <f t="shared" si="69"/>
        <v>0</v>
      </c>
      <c r="N414" s="160"/>
    </row>
    <row r="415" spans="1:14" customFormat="1" ht="25.5" customHeight="1" x14ac:dyDescent="0.25">
      <c r="A415" s="161">
        <v>926</v>
      </c>
      <c r="B415" s="157" t="s">
        <v>737</v>
      </c>
      <c r="C415" s="151">
        <v>0</v>
      </c>
      <c r="D415" s="151">
        <v>0</v>
      </c>
      <c r="E415" s="151">
        <v>0</v>
      </c>
      <c r="F415" s="151">
        <v>0</v>
      </c>
      <c r="G415" s="151">
        <v>0</v>
      </c>
      <c r="H415" s="151">
        <v>0</v>
      </c>
      <c r="I415" s="151">
        <v>0</v>
      </c>
      <c r="J415" s="151">
        <v>0</v>
      </c>
      <c r="K415" s="151">
        <v>0</v>
      </c>
      <c r="L415" s="151">
        <v>0</v>
      </c>
      <c r="M415" s="149">
        <f t="shared" si="69"/>
        <v>0</v>
      </c>
      <c r="N415" s="160"/>
    </row>
    <row r="416" spans="1:14" customFormat="1" ht="25.5" x14ac:dyDescent="0.25">
      <c r="A416" s="161">
        <v>927</v>
      </c>
      <c r="B416" s="157" t="s">
        <v>738</v>
      </c>
      <c r="C416" s="151">
        <v>0</v>
      </c>
      <c r="D416" s="151">
        <v>0</v>
      </c>
      <c r="E416" s="151">
        <v>0</v>
      </c>
      <c r="F416" s="151">
        <v>0</v>
      </c>
      <c r="G416" s="151">
        <v>0</v>
      </c>
      <c r="H416" s="151">
        <v>0</v>
      </c>
      <c r="I416" s="151">
        <v>0</v>
      </c>
      <c r="J416" s="151">
        <v>0</v>
      </c>
      <c r="K416" s="151">
        <v>0</v>
      </c>
      <c r="L416" s="151">
        <v>0</v>
      </c>
      <c r="M416" s="149">
        <f t="shared" si="69"/>
        <v>0</v>
      </c>
      <c r="N416" s="160"/>
    </row>
    <row r="417" spans="1:15" customFormat="1" ht="25.5" customHeight="1" x14ac:dyDescent="0.25">
      <c r="A417" s="161">
        <v>928</v>
      </c>
      <c r="B417" s="157" t="s">
        <v>739</v>
      </c>
      <c r="C417" s="151">
        <v>0</v>
      </c>
      <c r="D417" s="151">
        <v>0</v>
      </c>
      <c r="E417" s="151">
        <v>0</v>
      </c>
      <c r="F417" s="151">
        <v>0</v>
      </c>
      <c r="G417" s="151">
        <v>0</v>
      </c>
      <c r="H417" s="151">
        <v>0</v>
      </c>
      <c r="I417" s="151">
        <v>0</v>
      </c>
      <c r="J417" s="151">
        <v>0</v>
      </c>
      <c r="K417" s="151">
        <v>0</v>
      </c>
      <c r="L417" s="151">
        <v>0</v>
      </c>
      <c r="M417" s="149">
        <f t="shared" si="69"/>
        <v>0</v>
      </c>
      <c r="N417" s="160"/>
    </row>
    <row r="418" spans="1:15" customFormat="1" ht="25.5" customHeight="1" x14ac:dyDescent="0.25">
      <c r="A418" s="154">
        <v>9300</v>
      </c>
      <c r="B418" s="155" t="s">
        <v>740</v>
      </c>
      <c r="C418" s="148">
        <f t="shared" ref="C418:N418" si="74">SUM(C419:C420)</f>
        <v>0</v>
      </c>
      <c r="D418" s="148">
        <f>SUM(D419:D420)</f>
        <v>0</v>
      </c>
      <c r="E418" s="148">
        <f t="shared" si="74"/>
        <v>0</v>
      </c>
      <c r="F418" s="148">
        <f t="shared" si="74"/>
        <v>0</v>
      </c>
      <c r="G418" s="148">
        <f t="shared" si="74"/>
        <v>0</v>
      </c>
      <c r="H418" s="148">
        <f t="shared" si="74"/>
        <v>0</v>
      </c>
      <c r="I418" s="148">
        <f t="shared" si="74"/>
        <v>0</v>
      </c>
      <c r="J418" s="148">
        <f t="shared" si="74"/>
        <v>0</v>
      </c>
      <c r="K418" s="148">
        <f t="shared" si="74"/>
        <v>0</v>
      </c>
      <c r="L418" s="148">
        <f t="shared" si="74"/>
        <v>0</v>
      </c>
      <c r="M418" s="148">
        <f t="shared" si="69"/>
        <v>0</v>
      </c>
      <c r="N418" s="164">
        <f t="shared" si="74"/>
        <v>0</v>
      </c>
    </row>
    <row r="419" spans="1:15" customFormat="1" ht="25.5" customHeight="1" x14ac:dyDescent="0.25">
      <c r="A419" s="161">
        <v>931</v>
      </c>
      <c r="B419" s="157" t="s">
        <v>741</v>
      </c>
      <c r="C419" s="151">
        <v>0</v>
      </c>
      <c r="D419" s="151">
        <v>0</v>
      </c>
      <c r="E419" s="151">
        <v>0</v>
      </c>
      <c r="F419" s="151">
        <v>0</v>
      </c>
      <c r="G419" s="151">
        <v>0</v>
      </c>
      <c r="H419" s="151">
        <v>0</v>
      </c>
      <c r="I419" s="151">
        <v>0</v>
      </c>
      <c r="J419" s="151">
        <v>0</v>
      </c>
      <c r="K419" s="151">
        <v>0</v>
      </c>
      <c r="L419" s="151">
        <v>0</v>
      </c>
      <c r="M419" s="149">
        <f t="shared" si="69"/>
        <v>0</v>
      </c>
      <c r="N419" s="160"/>
    </row>
    <row r="420" spans="1:15" customFormat="1" ht="25.5" customHeight="1" x14ac:dyDescent="0.25">
      <c r="A420" s="161">
        <v>932</v>
      </c>
      <c r="B420" s="157" t="s">
        <v>742</v>
      </c>
      <c r="C420" s="151">
        <v>0</v>
      </c>
      <c r="D420" s="151">
        <v>0</v>
      </c>
      <c r="E420" s="151">
        <v>0</v>
      </c>
      <c r="F420" s="151">
        <v>0</v>
      </c>
      <c r="G420" s="151">
        <v>0</v>
      </c>
      <c r="H420" s="151">
        <v>0</v>
      </c>
      <c r="I420" s="151">
        <v>0</v>
      </c>
      <c r="J420" s="151">
        <v>0</v>
      </c>
      <c r="K420" s="151">
        <v>0</v>
      </c>
      <c r="L420" s="151">
        <v>0</v>
      </c>
      <c r="M420" s="149">
        <f t="shared" si="69"/>
        <v>0</v>
      </c>
      <c r="N420" s="160"/>
    </row>
    <row r="421" spans="1:15" customFormat="1" ht="25.5" customHeight="1" x14ac:dyDescent="0.25">
      <c r="A421" s="154">
        <v>9400</v>
      </c>
      <c r="B421" s="155" t="s">
        <v>743</v>
      </c>
      <c r="C421" s="148">
        <f t="shared" ref="C421:N421" si="75">SUM(C422:C423)</f>
        <v>0</v>
      </c>
      <c r="D421" s="148">
        <f>SUM(D422:D423)</f>
        <v>0</v>
      </c>
      <c r="E421" s="148">
        <f t="shared" si="75"/>
        <v>0</v>
      </c>
      <c r="F421" s="148">
        <f t="shared" si="75"/>
        <v>0</v>
      </c>
      <c r="G421" s="148">
        <f t="shared" si="75"/>
        <v>0</v>
      </c>
      <c r="H421" s="148">
        <f t="shared" si="75"/>
        <v>0</v>
      </c>
      <c r="I421" s="148">
        <f t="shared" si="75"/>
        <v>0</v>
      </c>
      <c r="J421" s="148">
        <f t="shared" si="75"/>
        <v>0</v>
      </c>
      <c r="K421" s="148">
        <f t="shared" si="75"/>
        <v>0</v>
      </c>
      <c r="L421" s="148">
        <f t="shared" si="75"/>
        <v>0</v>
      </c>
      <c r="M421" s="148">
        <f t="shared" si="69"/>
        <v>0</v>
      </c>
      <c r="N421" s="164">
        <f t="shared" si="75"/>
        <v>0</v>
      </c>
    </row>
    <row r="422" spans="1:15" customFormat="1" ht="25.5" customHeight="1" x14ac:dyDescent="0.25">
      <c r="A422" s="161">
        <v>941</v>
      </c>
      <c r="B422" s="157" t="s">
        <v>744</v>
      </c>
      <c r="C422" s="151">
        <v>0</v>
      </c>
      <c r="D422" s="151">
        <v>0</v>
      </c>
      <c r="E422" s="151">
        <v>0</v>
      </c>
      <c r="F422" s="151">
        <v>0</v>
      </c>
      <c r="G422" s="151">
        <v>0</v>
      </c>
      <c r="H422" s="151">
        <v>0</v>
      </c>
      <c r="I422" s="151">
        <v>0</v>
      </c>
      <c r="J422" s="151">
        <v>0</v>
      </c>
      <c r="K422" s="151">
        <v>0</v>
      </c>
      <c r="L422" s="151">
        <v>0</v>
      </c>
      <c r="M422" s="149">
        <f t="shared" si="69"/>
        <v>0</v>
      </c>
      <c r="N422" s="160"/>
    </row>
    <row r="423" spans="1:15" customFormat="1" ht="25.5" customHeight="1" x14ac:dyDescent="0.25">
      <c r="A423" s="161">
        <v>942</v>
      </c>
      <c r="B423" s="157" t="s">
        <v>745</v>
      </c>
      <c r="C423" s="151">
        <v>0</v>
      </c>
      <c r="D423" s="151">
        <v>0</v>
      </c>
      <c r="E423" s="151">
        <v>0</v>
      </c>
      <c r="F423" s="151">
        <v>0</v>
      </c>
      <c r="G423" s="151">
        <v>0</v>
      </c>
      <c r="H423" s="151">
        <v>0</v>
      </c>
      <c r="I423" s="151">
        <v>0</v>
      </c>
      <c r="J423" s="151">
        <v>0</v>
      </c>
      <c r="K423" s="151">
        <v>0</v>
      </c>
      <c r="L423" s="151">
        <v>0</v>
      </c>
      <c r="M423" s="149">
        <f t="shared" si="69"/>
        <v>0</v>
      </c>
      <c r="N423" s="160"/>
    </row>
    <row r="424" spans="1:15" customFormat="1" ht="25.5" customHeight="1" x14ac:dyDescent="0.25">
      <c r="A424" s="154">
        <v>9500</v>
      </c>
      <c r="B424" s="155" t="s">
        <v>746</v>
      </c>
      <c r="C424" s="148">
        <f t="shared" ref="C424:L424" si="76">SUM(C425:C425)</f>
        <v>0</v>
      </c>
      <c r="D424" s="148">
        <f t="shared" si="76"/>
        <v>0</v>
      </c>
      <c r="E424" s="148">
        <f t="shared" si="76"/>
        <v>0</v>
      </c>
      <c r="F424" s="148">
        <f t="shared" si="76"/>
        <v>0</v>
      </c>
      <c r="G424" s="148">
        <f t="shared" si="76"/>
        <v>0</v>
      </c>
      <c r="H424" s="148">
        <f t="shared" si="76"/>
        <v>0</v>
      </c>
      <c r="I424" s="148">
        <f t="shared" si="76"/>
        <v>0</v>
      </c>
      <c r="J424" s="148">
        <f t="shared" si="76"/>
        <v>0</v>
      </c>
      <c r="K424" s="148">
        <f t="shared" si="76"/>
        <v>0</v>
      </c>
      <c r="L424" s="148">
        <f t="shared" si="76"/>
        <v>0</v>
      </c>
      <c r="M424" s="148">
        <f t="shared" si="69"/>
        <v>0</v>
      </c>
      <c r="N424" s="163"/>
    </row>
    <row r="425" spans="1:15" customFormat="1" ht="25.5" customHeight="1" x14ac:dyDescent="0.25">
      <c r="A425" s="161">
        <v>951</v>
      </c>
      <c r="B425" s="157" t="s">
        <v>747</v>
      </c>
      <c r="C425" s="151">
        <v>0</v>
      </c>
      <c r="D425" s="151">
        <v>0</v>
      </c>
      <c r="E425" s="151">
        <v>0</v>
      </c>
      <c r="F425" s="151">
        <v>0</v>
      </c>
      <c r="G425" s="151">
        <v>0</v>
      </c>
      <c r="H425" s="151">
        <v>0</v>
      </c>
      <c r="I425" s="151">
        <v>0</v>
      </c>
      <c r="J425" s="151">
        <v>0</v>
      </c>
      <c r="K425" s="151">
        <v>0</v>
      </c>
      <c r="L425" s="151">
        <v>0</v>
      </c>
      <c r="M425" s="149">
        <f t="shared" si="69"/>
        <v>0</v>
      </c>
      <c r="N425" s="160"/>
    </row>
    <row r="426" spans="1:15" customFormat="1" ht="25.5" customHeight="1" x14ac:dyDescent="0.25">
      <c r="A426" s="154">
        <v>9600</v>
      </c>
      <c r="B426" s="155" t="s">
        <v>748</v>
      </c>
      <c r="C426" s="148">
        <f t="shared" ref="C426:N426" si="77">SUM(C427:C428)</f>
        <v>0</v>
      </c>
      <c r="D426" s="148">
        <f>SUM(D427:D428)</f>
        <v>0</v>
      </c>
      <c r="E426" s="148">
        <f t="shared" si="77"/>
        <v>0</v>
      </c>
      <c r="F426" s="148">
        <f t="shared" si="77"/>
        <v>0</v>
      </c>
      <c r="G426" s="148">
        <f t="shared" si="77"/>
        <v>0</v>
      </c>
      <c r="H426" s="148">
        <f t="shared" si="77"/>
        <v>0</v>
      </c>
      <c r="I426" s="148">
        <f t="shared" si="77"/>
        <v>0</v>
      </c>
      <c r="J426" s="148">
        <f t="shared" si="77"/>
        <v>0</v>
      </c>
      <c r="K426" s="148">
        <f t="shared" si="77"/>
        <v>0</v>
      </c>
      <c r="L426" s="148">
        <f t="shared" si="77"/>
        <v>0</v>
      </c>
      <c r="M426" s="148">
        <f t="shared" si="69"/>
        <v>0</v>
      </c>
      <c r="N426" s="164">
        <f t="shared" si="77"/>
        <v>0</v>
      </c>
    </row>
    <row r="427" spans="1:15" customFormat="1" ht="25.5" customHeight="1" x14ac:dyDescent="0.25">
      <c r="A427" s="161">
        <v>961</v>
      </c>
      <c r="B427" s="157" t="s">
        <v>749</v>
      </c>
      <c r="C427" s="150">
        <v>0</v>
      </c>
      <c r="D427" s="150">
        <v>0</v>
      </c>
      <c r="E427" s="150">
        <v>0</v>
      </c>
      <c r="F427" s="150">
        <v>0</v>
      </c>
      <c r="G427" s="150">
        <v>0</v>
      </c>
      <c r="H427" s="150">
        <v>0</v>
      </c>
      <c r="I427" s="150">
        <v>0</v>
      </c>
      <c r="J427" s="150">
        <v>0</v>
      </c>
      <c r="K427" s="150">
        <v>0</v>
      </c>
      <c r="L427" s="150">
        <v>0</v>
      </c>
      <c r="M427" s="149">
        <f t="shared" si="69"/>
        <v>0</v>
      </c>
      <c r="N427" s="160"/>
    </row>
    <row r="428" spans="1:15" customFormat="1" ht="36" customHeight="1" x14ac:dyDescent="0.25">
      <c r="A428" s="161">
        <v>962</v>
      </c>
      <c r="B428" s="157" t="s">
        <v>750</v>
      </c>
      <c r="C428" s="150">
        <v>0</v>
      </c>
      <c r="D428" s="150">
        <v>0</v>
      </c>
      <c r="E428" s="150">
        <v>0</v>
      </c>
      <c r="F428" s="150">
        <v>0</v>
      </c>
      <c r="G428" s="150">
        <v>0</v>
      </c>
      <c r="H428" s="150">
        <v>0</v>
      </c>
      <c r="I428" s="150">
        <v>0</v>
      </c>
      <c r="J428" s="150">
        <v>0</v>
      </c>
      <c r="K428" s="150">
        <v>0</v>
      </c>
      <c r="L428" s="150">
        <v>0</v>
      </c>
      <c r="M428" s="149">
        <f t="shared" si="69"/>
        <v>0</v>
      </c>
      <c r="N428" s="160"/>
    </row>
    <row r="429" spans="1:15" customFormat="1" ht="25.5" customHeight="1" x14ac:dyDescent="0.25">
      <c r="A429" s="165">
        <v>9900</v>
      </c>
      <c r="B429" s="133" t="s">
        <v>751</v>
      </c>
      <c r="C429" s="148">
        <f t="shared" ref="C429:N429" si="78">SUM(C430)</f>
        <v>0</v>
      </c>
      <c r="D429" s="148">
        <f t="shared" si="78"/>
        <v>0</v>
      </c>
      <c r="E429" s="148">
        <f t="shared" si="78"/>
        <v>0</v>
      </c>
      <c r="F429" s="148">
        <f t="shared" si="78"/>
        <v>0</v>
      </c>
      <c r="G429" s="148">
        <f t="shared" si="78"/>
        <v>0</v>
      </c>
      <c r="H429" s="148">
        <f t="shared" si="78"/>
        <v>0</v>
      </c>
      <c r="I429" s="148">
        <f t="shared" si="78"/>
        <v>0</v>
      </c>
      <c r="J429" s="148">
        <f t="shared" si="78"/>
        <v>0</v>
      </c>
      <c r="K429" s="148">
        <f t="shared" si="78"/>
        <v>0</v>
      </c>
      <c r="L429" s="148">
        <f t="shared" si="78"/>
        <v>0</v>
      </c>
      <c r="M429" s="148">
        <f t="shared" si="69"/>
        <v>0</v>
      </c>
      <c r="N429" s="164">
        <f t="shared" si="78"/>
        <v>0</v>
      </c>
    </row>
    <row r="430" spans="1:15" customFormat="1" ht="25.5" customHeight="1" x14ac:dyDescent="0.25">
      <c r="A430" s="161">
        <v>991</v>
      </c>
      <c r="B430" s="157" t="s">
        <v>752</v>
      </c>
      <c r="C430" s="151">
        <v>0</v>
      </c>
      <c r="D430" s="151">
        <v>0</v>
      </c>
      <c r="E430" s="151">
        <v>0</v>
      </c>
      <c r="F430" s="151">
        <v>0</v>
      </c>
      <c r="G430" s="151">
        <v>0</v>
      </c>
      <c r="H430" s="151">
        <v>0</v>
      </c>
      <c r="I430" s="151">
        <v>0</v>
      </c>
      <c r="J430" s="151">
        <v>0</v>
      </c>
      <c r="K430" s="151">
        <v>0</v>
      </c>
      <c r="L430" s="151">
        <v>0</v>
      </c>
      <c r="M430" s="149">
        <f t="shared" si="69"/>
        <v>0</v>
      </c>
      <c r="N430" s="160"/>
    </row>
    <row r="431" spans="1:15" customFormat="1" ht="3" customHeight="1" x14ac:dyDescent="0.25">
      <c r="A431" s="431"/>
      <c r="B431" s="432"/>
      <c r="C431" s="433"/>
      <c r="D431" s="433"/>
      <c r="E431" s="433"/>
      <c r="F431" s="433"/>
      <c r="G431" s="433"/>
      <c r="H431" s="433"/>
      <c r="I431" s="433"/>
      <c r="J431" s="433"/>
      <c r="K431" s="433"/>
      <c r="L431" s="433"/>
      <c r="M431" s="434"/>
      <c r="N431" s="160"/>
    </row>
    <row r="432" spans="1:15" s="91" customFormat="1" ht="25.5" customHeight="1" thickBot="1" x14ac:dyDescent="0.3">
      <c r="A432" s="435"/>
      <c r="B432" s="436" t="s">
        <v>753</v>
      </c>
      <c r="C432" s="437">
        <f>C6+C43+C108+C193+C252+C311+C333+C381+C399</f>
        <v>0</v>
      </c>
      <c r="D432" s="437">
        <f>D6+D43+D108+D193+D252+D311+D333+D381+D399</f>
        <v>22375163.819999997</v>
      </c>
      <c r="E432" s="437">
        <f t="shared" ref="E432:M432" si="79">E6+E43+E108+E193+E252+E311+E333+E381+E399</f>
        <v>1933213</v>
      </c>
      <c r="F432" s="437">
        <f t="shared" si="79"/>
        <v>10123136.98</v>
      </c>
      <c r="G432" s="437">
        <f t="shared" si="79"/>
        <v>25600000</v>
      </c>
      <c r="H432" s="437">
        <f t="shared" si="79"/>
        <v>0</v>
      </c>
      <c r="I432" s="437">
        <f t="shared" si="79"/>
        <v>0</v>
      </c>
      <c r="J432" s="437">
        <f t="shared" si="79"/>
        <v>690000</v>
      </c>
      <c r="K432" s="437">
        <f t="shared" si="79"/>
        <v>0</v>
      </c>
      <c r="L432" s="437">
        <f t="shared" si="79"/>
        <v>0</v>
      </c>
      <c r="M432" s="437">
        <f t="shared" si="79"/>
        <v>60721513.799999997</v>
      </c>
      <c r="N432" s="438">
        <f>N6+N43+N108+N193+N252+N311+N333+N381+N399</f>
        <v>0</v>
      </c>
      <c r="O432" s="35"/>
    </row>
    <row r="433" spans="15:15" ht="15" hidden="1" x14ac:dyDescent="0.25"/>
    <row r="434" spans="15:15" ht="15.75" hidden="1" x14ac:dyDescent="0.25">
      <c r="O434" s="91"/>
    </row>
    <row r="435" spans="15:15" ht="15" hidden="1" customHeight="1" x14ac:dyDescent="0.25"/>
    <row r="436" spans="15:15" ht="15" hidden="1" customHeight="1" x14ac:dyDescent="0.25"/>
    <row r="437" spans="15:15" ht="15" hidden="1" customHeight="1" x14ac:dyDescent="0.25"/>
    <row r="438" spans="15:15" ht="15" hidden="1" customHeight="1" x14ac:dyDescent="0.25"/>
    <row r="439" spans="15:15" ht="15" hidden="1" customHeight="1" x14ac:dyDescent="0.25"/>
    <row r="440" spans="15:15" ht="15" hidden="1" customHeight="1" x14ac:dyDescent="0.25"/>
    <row r="441" spans="15:15" ht="15" hidden="1" customHeight="1" x14ac:dyDescent="0.25"/>
    <row r="442" spans="15:15" ht="15" hidden="1" customHeight="1" x14ac:dyDescent="0.25"/>
    <row r="443" spans="15:15" ht="15" hidden="1" customHeight="1" x14ac:dyDescent="0.25"/>
    <row r="444" spans="15:15" ht="15" hidden="1" customHeight="1" x14ac:dyDescent="0.25"/>
    <row r="445" spans="15:15" ht="15" hidden="1" customHeight="1" x14ac:dyDescent="0.25"/>
    <row r="446" spans="15:15" ht="15" hidden="1" customHeight="1" x14ac:dyDescent="0.25"/>
    <row r="447" spans="15:15" ht="15" hidden="1" customHeight="1" x14ac:dyDescent="0.25"/>
    <row r="448" spans="15:15" ht="15" hidden="1" customHeight="1" x14ac:dyDescent="0.25"/>
    <row r="449" ht="15" hidden="1" customHeight="1" x14ac:dyDescent="0.25"/>
    <row r="450" ht="15" hidden="1" customHeight="1" x14ac:dyDescent="0.25"/>
    <row r="451" ht="15" hidden="1" customHeight="1" x14ac:dyDescent="0.25"/>
    <row r="452" ht="15" hidden="1" customHeight="1" x14ac:dyDescent="0.25"/>
    <row r="453" ht="15" hidden="1" customHeight="1" x14ac:dyDescent="0.25"/>
    <row r="454" ht="15" hidden="1" customHeight="1" x14ac:dyDescent="0.25"/>
    <row r="455" ht="15" hidden="1" customHeight="1" x14ac:dyDescent="0.25"/>
    <row r="456" ht="15" hidden="1" customHeight="1" x14ac:dyDescent="0.25"/>
    <row r="457" ht="15" hidden="1" customHeight="1" x14ac:dyDescent="0.25"/>
    <row r="458" ht="15" hidden="1" customHeight="1" x14ac:dyDescent="0.25"/>
    <row r="459" ht="15" hidden="1" customHeight="1" x14ac:dyDescent="0.25"/>
    <row r="460" ht="15" hidden="1" customHeight="1" x14ac:dyDescent="0.25"/>
    <row r="461" ht="15" hidden="1" customHeight="1" x14ac:dyDescent="0.25"/>
    <row r="462" ht="15" hidden="1" customHeight="1" x14ac:dyDescent="0.25"/>
    <row r="463" ht="15" hidden="1" customHeight="1" x14ac:dyDescent="0.25"/>
    <row r="464" ht="15" hidden="1" customHeight="1" x14ac:dyDescent="0.25"/>
    <row r="465" ht="15" hidden="1" customHeight="1" x14ac:dyDescent="0.25"/>
    <row r="466" ht="15" hidden="1" customHeight="1" x14ac:dyDescent="0.25"/>
    <row r="467" ht="15" hidden="1" customHeight="1" x14ac:dyDescent="0.25"/>
    <row r="468" ht="15" hidden="1" customHeight="1" x14ac:dyDescent="0.25"/>
    <row r="469" ht="15" hidden="1" customHeight="1" x14ac:dyDescent="0.25"/>
    <row r="470" ht="15" hidden="1" customHeight="1" x14ac:dyDescent="0.25"/>
    <row r="471" ht="15" hidden="1" customHeight="1" x14ac:dyDescent="0.25"/>
    <row r="472" ht="15" hidden="1" customHeight="1" x14ac:dyDescent="0.25"/>
    <row r="473" ht="15" hidden="1" customHeight="1" x14ac:dyDescent="0.25"/>
    <row r="474" ht="15" hidden="1" customHeight="1" x14ac:dyDescent="0.25"/>
    <row r="475" ht="15" hidden="1" customHeight="1" x14ac:dyDescent="0.25"/>
    <row r="476" ht="15" hidden="1" customHeight="1" x14ac:dyDescent="0.25"/>
    <row r="477" ht="15" hidden="1" customHeight="1" x14ac:dyDescent="0.25"/>
    <row r="478" ht="15" hidden="1" customHeight="1" x14ac:dyDescent="0.25"/>
    <row r="479" ht="15" hidden="1" customHeight="1" x14ac:dyDescent="0.25"/>
    <row r="480" ht="15" hidden="1" customHeight="1" x14ac:dyDescent="0.25"/>
    <row r="481" ht="15" hidden="1" customHeight="1" x14ac:dyDescent="0.25"/>
    <row r="482" ht="15" hidden="1" customHeight="1" x14ac:dyDescent="0.25"/>
    <row r="483" ht="15" hidden="1" customHeight="1" x14ac:dyDescent="0.25"/>
    <row r="484" ht="15" hidden="1" customHeight="1" x14ac:dyDescent="0.25"/>
    <row r="485" ht="15" hidden="1" customHeight="1" x14ac:dyDescent="0.25"/>
    <row r="486" ht="15" hidden="1" customHeight="1" x14ac:dyDescent="0.25"/>
    <row r="487" ht="15" hidden="1" customHeight="1" x14ac:dyDescent="0.25"/>
    <row r="488" ht="15" hidden="1" customHeight="1" x14ac:dyDescent="0.25"/>
    <row r="489" ht="15" hidden="1" customHeight="1" x14ac:dyDescent="0.25"/>
    <row r="490" ht="15" hidden="1" customHeight="1" x14ac:dyDescent="0.25"/>
    <row r="491" ht="15" hidden="1" customHeight="1" x14ac:dyDescent="0.25"/>
    <row r="492" ht="15" hidden="1" customHeight="1" x14ac:dyDescent="0.25"/>
    <row r="493" ht="15" hidden="1" customHeight="1" x14ac:dyDescent="0.25"/>
    <row r="494" ht="15" hidden="1" customHeight="1" x14ac:dyDescent="0.25"/>
    <row r="495" ht="15" hidden="1" customHeight="1" x14ac:dyDescent="0.25"/>
    <row r="496" ht="15" hidden="1" customHeight="1" x14ac:dyDescent="0.25"/>
    <row r="497" ht="15" hidden="1" customHeight="1" x14ac:dyDescent="0.25"/>
    <row r="498" ht="15" hidden="1" customHeight="1" x14ac:dyDescent="0.25"/>
    <row r="499" ht="15" hidden="1" customHeight="1" x14ac:dyDescent="0.25"/>
    <row r="500" ht="15" hidden="1" customHeight="1" x14ac:dyDescent="0.25"/>
    <row r="501" ht="15" hidden="1" customHeight="1" x14ac:dyDescent="0.25"/>
    <row r="502" ht="15" hidden="1" customHeight="1" x14ac:dyDescent="0.25"/>
    <row r="503" ht="15" hidden="1" customHeight="1" x14ac:dyDescent="0.25"/>
    <row r="504" ht="15" hidden="1" customHeight="1" x14ac:dyDescent="0.25"/>
    <row r="505" ht="15" hidden="1" customHeight="1" x14ac:dyDescent="0.25"/>
    <row r="506" ht="15" hidden="1" customHeight="1" x14ac:dyDescent="0.25"/>
    <row r="507" ht="15" hidden="1" customHeight="1" x14ac:dyDescent="0.25"/>
    <row r="508" ht="15" hidden="1" customHeight="1" x14ac:dyDescent="0.25"/>
    <row r="509" ht="15" hidden="1" customHeight="1" x14ac:dyDescent="0.25"/>
    <row r="510" ht="15" hidden="1" customHeight="1" x14ac:dyDescent="0.25"/>
    <row r="511" ht="15" hidden="1" customHeight="1" x14ac:dyDescent="0.25"/>
    <row r="512" ht="15" hidden="1" customHeight="1" x14ac:dyDescent="0.25"/>
    <row r="513" ht="15" hidden="1" customHeight="1" x14ac:dyDescent="0.25"/>
    <row r="514" ht="15" hidden="1" customHeight="1" x14ac:dyDescent="0.25"/>
    <row r="515" ht="15" hidden="1" customHeight="1" x14ac:dyDescent="0.25"/>
    <row r="516" ht="15" hidden="1" customHeight="1" x14ac:dyDescent="0.25"/>
    <row r="517" ht="15" hidden="1" customHeight="1" x14ac:dyDescent="0.25"/>
    <row r="518" ht="15" hidden="1" customHeight="1" x14ac:dyDescent="0.25"/>
    <row r="519" ht="15" hidden="1" customHeight="1" x14ac:dyDescent="0.25"/>
    <row r="520" ht="15" hidden="1" customHeight="1" x14ac:dyDescent="0.25"/>
    <row r="521" ht="15" hidden="1" customHeight="1" x14ac:dyDescent="0.25"/>
  </sheetData>
  <mergeCells count="11">
    <mergeCell ref="D3:D4"/>
    <mergeCell ref="A1:N1"/>
    <mergeCell ref="A2:N2"/>
    <mergeCell ref="L3:L4"/>
    <mergeCell ref="M3:M4"/>
    <mergeCell ref="A3:A4"/>
    <mergeCell ref="B3:B4"/>
    <mergeCell ref="C3:C4"/>
    <mergeCell ref="E3:H3"/>
    <mergeCell ref="I3:J3"/>
    <mergeCell ref="K3:K4"/>
  </mergeCells>
  <dataValidations count="5">
    <dataValidation type="whole" errorStyle="warning" operator="greaterThan" allowBlank="1" showInputMessage="1" showErrorMessage="1" errorTitle="IMPORTANTE" error="Se recomienda leer las instrucciones antes de inciar con el llenado del presupuesto por objeto del gasto" sqref="B3:B5">
      <formula1>0</formula1>
    </dataValidation>
    <dataValidation type="whole" operator="greaterThanOrEqual" allowBlank="1" showInputMessage="1" showErrorMessage="1" errorTitle="Valor no valido" error="La información que intenta ingresar es un números negativos o texto, favor de verificarlo." sqref="M10 M331:M332 M263 M269:M274 M254:M255 M322:M329 M313:M320 M258:M259 M284:M285 M13:M14 M280 M140">
      <formula1>0</formula1>
    </dataValidation>
    <dataValidation type="whole" operator="greaterThan" allowBlank="1" showInputMessage="1" showErrorMessage="1" errorTitle="Valor no valido" error="La información que intenta ingresar es un números negativos o texto, favor de verificarlo." sqref="N245:N247 N242:N243 M430:M431 M425 M261:M262 M221:M228 M410:M417 M401:M408 M297:M300 M338:M346 M355:M363 M168:M176 M287:M295 M264 M58:M66 M276 M365:M373 M15:M16 M205:M209 M427:M428 M184:M192 M278:M279 M178:M182 M335:M336 M141:M148 M130:M138 M110:M118 M230:M232 M99:M107 M95:M97 M89:M93 M86:M87 M78:M84 M68:M76 M54:M56 M45:M52 M41:M42 M39 M302:M310 M27:M30 M32:M37 M419:M420 M234:M239 M249:M251 M160:M166 M11 M422:M423 M375:M376 M241:M247 M211:M219 M266:M267 M195:M203 M18:M25 M8:M9 M396:M398 M390:M394 M383:M388 M348:M353 M378:M380 M120:M128 M281:M283 M256:M257 M150:M158 C242:L242 C240:N240">
      <formula1>0</formula1>
    </dataValidation>
    <dataValidation operator="greaterThan" allowBlank="1" showInputMessage="1" showErrorMessage="1" errorTitle="Valor no valido" error="La información que intenta ingresar es un números negativos o texto, favor de verificarlo." sqref="C195:L203 C396:L398 C390:L394 C383:L388 C375:L376 C355:L363 C249:L251 C241:L241 C234:L239 C211:L219 C427:L428 C58:L66"/>
    <dataValidation operator="greaterThanOrEqual" allowBlank="1" showInputMessage="1" showErrorMessage="1" errorTitle="Valor no valido" error="La información que intenta ingresar es un números negativos o texto, favor de verificarlo." sqref="C230:L232 C331:L332 C322:L329 C313:L320"/>
  </dataValidations>
  <printOptions horizontalCentered="1"/>
  <pageMargins left="0.9055118110236221" right="0.23622047244094491" top="0.39370078740157483" bottom="0.47244094488188981" header="0.31496062992125984" footer="0.23622047244094491"/>
  <pageSetup paperSize="5" scale="60" orientation="landscape" r:id="rId1"/>
  <headerFooter>
    <oddFooter>&amp;L&amp;"-,Cursiva"     Ejercicio Fiscal 2018&amp;RPágina &amp;P de &amp;N&amp;K00+000--------</oddFooter>
  </headerFooter>
  <ignoredErrors>
    <ignoredError sqref="D39:F39" unlockedFormula="1"/>
    <ignoredError sqref="M6"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V191"/>
  <sheetViews>
    <sheetView workbookViewId="0">
      <pane xSplit="1" ySplit="10" topLeftCell="F192" activePane="bottomRight" state="frozen"/>
      <selection pane="topRight" activeCell="B1" sqref="B1"/>
      <selection pane="bottomLeft" activeCell="A9" sqref="A9"/>
      <selection pane="bottomRight" activeCell="M196" sqref="M196"/>
    </sheetView>
  </sheetViews>
  <sheetFormatPr baseColWidth="10" defaultRowHeight="15" x14ac:dyDescent="0.25"/>
  <cols>
    <col min="1" max="1" width="11.28515625" style="557" customWidth="1"/>
    <col min="2" max="2" width="18.85546875" style="569" customWidth="1"/>
    <col min="3" max="3" width="23.5703125" style="559" hidden="1" customWidth="1"/>
    <col min="4" max="4" width="12.42578125" style="559" customWidth="1"/>
    <col min="5" max="6" width="14" style="559" customWidth="1"/>
    <col min="7" max="7" width="15.42578125" style="559" customWidth="1"/>
    <col min="8" max="8" width="15.42578125" style="559" hidden="1" customWidth="1"/>
    <col min="9" max="9" width="15.5703125" style="570" bestFit="1" customWidth="1"/>
    <col min="10" max="10" width="13.7109375" style="570" hidden="1" customWidth="1"/>
    <col min="11" max="11" width="17.140625" style="570" customWidth="1"/>
    <col min="12" max="12" width="18.85546875" style="570" customWidth="1"/>
    <col min="13" max="13" width="17.5703125" style="570" customWidth="1"/>
    <col min="14" max="14" width="18.140625" style="570" customWidth="1"/>
    <col min="15" max="15" width="18.5703125" style="570" customWidth="1"/>
    <col min="16" max="16" width="18.28515625" style="570" customWidth="1"/>
    <col min="17" max="17" width="16.85546875" style="570" customWidth="1"/>
    <col min="18" max="18" width="19.7109375" style="570" customWidth="1"/>
    <col min="19" max="19" width="19.85546875" style="582" customWidth="1"/>
    <col min="20" max="20" width="25" style="558" customWidth="1"/>
    <col min="21" max="258" width="11.42578125" style="559"/>
    <col min="259" max="259" width="30.7109375" style="559" customWidth="1"/>
    <col min="260" max="260" width="23.5703125" style="559" customWidth="1"/>
    <col min="261" max="261" width="12.42578125" style="559" customWidth="1"/>
    <col min="262" max="262" width="14" style="559" customWidth="1"/>
    <col min="263" max="264" width="15.42578125" style="559" customWidth="1"/>
    <col min="265" max="265" width="15" style="559" bestFit="1" customWidth="1"/>
    <col min="266" max="266" width="13.7109375" style="559" customWidth="1"/>
    <col min="267" max="267" width="15.85546875" style="559" customWidth="1"/>
    <col min="268" max="268" width="18.85546875" style="559" customWidth="1"/>
    <col min="269" max="269" width="17.5703125" style="559" customWidth="1"/>
    <col min="270" max="270" width="18.140625" style="559" customWidth="1"/>
    <col min="271" max="271" width="18.5703125" style="559" customWidth="1"/>
    <col min="272" max="272" width="18.28515625" style="559" customWidth="1"/>
    <col min="273" max="273" width="16.85546875" style="559" customWidth="1"/>
    <col min="274" max="274" width="19.7109375" style="559" customWidth="1"/>
    <col min="275" max="275" width="19.85546875" style="559" customWidth="1"/>
    <col min="276" max="276" width="25" style="559" customWidth="1"/>
    <col min="277" max="514" width="11.42578125" style="559"/>
    <col min="515" max="515" width="30.7109375" style="559" customWidth="1"/>
    <col min="516" max="516" width="23.5703125" style="559" customWidth="1"/>
    <col min="517" max="517" width="12.42578125" style="559" customWidth="1"/>
    <col min="518" max="518" width="14" style="559" customWidth="1"/>
    <col min="519" max="520" width="15.42578125" style="559" customWidth="1"/>
    <col min="521" max="521" width="15" style="559" bestFit="1" customWidth="1"/>
    <col min="522" max="522" width="13.7109375" style="559" customWidth="1"/>
    <col min="523" max="523" width="15.85546875" style="559" customWidth="1"/>
    <col min="524" max="524" width="18.85546875" style="559" customWidth="1"/>
    <col min="525" max="525" width="17.5703125" style="559" customWidth="1"/>
    <col min="526" max="526" width="18.140625" style="559" customWidth="1"/>
    <col min="527" max="527" width="18.5703125" style="559" customWidth="1"/>
    <col min="528" max="528" width="18.28515625" style="559" customWidth="1"/>
    <col min="529" max="529" width="16.85546875" style="559" customWidth="1"/>
    <col min="530" max="530" width="19.7109375" style="559" customWidth="1"/>
    <col min="531" max="531" width="19.85546875" style="559" customWidth="1"/>
    <col min="532" max="532" width="25" style="559" customWidth="1"/>
    <col min="533" max="770" width="11.42578125" style="559"/>
    <col min="771" max="771" width="30.7109375" style="559" customWidth="1"/>
    <col min="772" max="772" width="23.5703125" style="559" customWidth="1"/>
    <col min="773" max="773" width="12.42578125" style="559" customWidth="1"/>
    <col min="774" max="774" width="14" style="559" customWidth="1"/>
    <col min="775" max="776" width="15.42578125" style="559" customWidth="1"/>
    <col min="777" max="777" width="15" style="559" bestFit="1" customWidth="1"/>
    <col min="778" max="778" width="13.7109375" style="559" customWidth="1"/>
    <col min="779" max="779" width="15.85546875" style="559" customWidth="1"/>
    <col min="780" max="780" width="18.85546875" style="559" customWidth="1"/>
    <col min="781" max="781" width="17.5703125" style="559" customWidth="1"/>
    <col min="782" max="782" width="18.140625" style="559" customWidth="1"/>
    <col min="783" max="783" width="18.5703125" style="559" customWidth="1"/>
    <col min="784" max="784" width="18.28515625" style="559" customWidth="1"/>
    <col min="785" max="785" width="16.85546875" style="559" customWidth="1"/>
    <col min="786" max="786" width="19.7109375" style="559" customWidth="1"/>
    <col min="787" max="787" width="19.85546875" style="559" customWidth="1"/>
    <col min="788" max="788" width="25" style="559" customWidth="1"/>
    <col min="789" max="1026" width="11.42578125" style="559"/>
    <col min="1027" max="1027" width="30.7109375" style="559" customWidth="1"/>
    <col min="1028" max="1028" width="23.5703125" style="559" customWidth="1"/>
    <col min="1029" max="1029" width="12.42578125" style="559" customWidth="1"/>
    <col min="1030" max="1030" width="14" style="559" customWidth="1"/>
    <col min="1031" max="1032" width="15.42578125" style="559" customWidth="1"/>
    <col min="1033" max="1033" width="15" style="559" bestFit="1" customWidth="1"/>
    <col min="1034" max="1034" width="13.7109375" style="559" customWidth="1"/>
    <col min="1035" max="1035" width="15.85546875" style="559" customWidth="1"/>
    <col min="1036" max="1036" width="18.85546875" style="559" customWidth="1"/>
    <col min="1037" max="1037" width="17.5703125" style="559" customWidth="1"/>
    <col min="1038" max="1038" width="18.140625" style="559" customWidth="1"/>
    <col min="1039" max="1039" width="18.5703125" style="559" customWidth="1"/>
    <col min="1040" max="1040" width="18.28515625" style="559" customWidth="1"/>
    <col min="1041" max="1041" width="16.85546875" style="559" customWidth="1"/>
    <col min="1042" max="1042" width="19.7109375" style="559" customWidth="1"/>
    <col min="1043" max="1043" width="19.85546875" style="559" customWidth="1"/>
    <col min="1044" max="1044" width="25" style="559" customWidth="1"/>
    <col min="1045" max="1282" width="11.42578125" style="559"/>
    <col min="1283" max="1283" width="30.7109375" style="559" customWidth="1"/>
    <col min="1284" max="1284" width="23.5703125" style="559" customWidth="1"/>
    <col min="1285" max="1285" width="12.42578125" style="559" customWidth="1"/>
    <col min="1286" max="1286" width="14" style="559" customWidth="1"/>
    <col min="1287" max="1288" width="15.42578125" style="559" customWidth="1"/>
    <col min="1289" max="1289" width="15" style="559" bestFit="1" customWidth="1"/>
    <col min="1290" max="1290" width="13.7109375" style="559" customWidth="1"/>
    <col min="1291" max="1291" width="15.85546875" style="559" customWidth="1"/>
    <col min="1292" max="1292" width="18.85546875" style="559" customWidth="1"/>
    <col min="1293" max="1293" width="17.5703125" style="559" customWidth="1"/>
    <col min="1294" max="1294" width="18.140625" style="559" customWidth="1"/>
    <col min="1295" max="1295" width="18.5703125" style="559" customWidth="1"/>
    <col min="1296" max="1296" width="18.28515625" style="559" customWidth="1"/>
    <col min="1297" max="1297" width="16.85546875" style="559" customWidth="1"/>
    <col min="1298" max="1298" width="19.7109375" style="559" customWidth="1"/>
    <col min="1299" max="1299" width="19.85546875" style="559" customWidth="1"/>
    <col min="1300" max="1300" width="25" style="559" customWidth="1"/>
    <col min="1301" max="1538" width="11.42578125" style="559"/>
    <col min="1539" max="1539" width="30.7109375" style="559" customWidth="1"/>
    <col min="1540" max="1540" width="23.5703125" style="559" customWidth="1"/>
    <col min="1541" max="1541" width="12.42578125" style="559" customWidth="1"/>
    <col min="1542" max="1542" width="14" style="559" customWidth="1"/>
    <col min="1543" max="1544" width="15.42578125" style="559" customWidth="1"/>
    <col min="1545" max="1545" width="15" style="559" bestFit="1" customWidth="1"/>
    <col min="1546" max="1546" width="13.7109375" style="559" customWidth="1"/>
    <col min="1547" max="1547" width="15.85546875" style="559" customWidth="1"/>
    <col min="1548" max="1548" width="18.85546875" style="559" customWidth="1"/>
    <col min="1549" max="1549" width="17.5703125" style="559" customWidth="1"/>
    <col min="1550" max="1550" width="18.140625" style="559" customWidth="1"/>
    <col min="1551" max="1551" width="18.5703125" style="559" customWidth="1"/>
    <col min="1552" max="1552" width="18.28515625" style="559" customWidth="1"/>
    <col min="1553" max="1553" width="16.85546875" style="559" customWidth="1"/>
    <col min="1554" max="1554" width="19.7109375" style="559" customWidth="1"/>
    <col min="1555" max="1555" width="19.85546875" style="559" customWidth="1"/>
    <col min="1556" max="1556" width="25" style="559" customWidth="1"/>
    <col min="1557" max="1794" width="11.42578125" style="559"/>
    <col min="1795" max="1795" width="30.7109375" style="559" customWidth="1"/>
    <col min="1796" max="1796" width="23.5703125" style="559" customWidth="1"/>
    <col min="1797" max="1797" width="12.42578125" style="559" customWidth="1"/>
    <col min="1798" max="1798" width="14" style="559" customWidth="1"/>
    <col min="1799" max="1800" width="15.42578125" style="559" customWidth="1"/>
    <col min="1801" max="1801" width="15" style="559" bestFit="1" customWidth="1"/>
    <col min="1802" max="1802" width="13.7109375" style="559" customWidth="1"/>
    <col min="1803" max="1803" width="15.85546875" style="559" customWidth="1"/>
    <col min="1804" max="1804" width="18.85546875" style="559" customWidth="1"/>
    <col min="1805" max="1805" width="17.5703125" style="559" customWidth="1"/>
    <col min="1806" max="1806" width="18.140625" style="559" customWidth="1"/>
    <col min="1807" max="1807" width="18.5703125" style="559" customWidth="1"/>
    <col min="1808" max="1808" width="18.28515625" style="559" customWidth="1"/>
    <col min="1809" max="1809" width="16.85546875" style="559" customWidth="1"/>
    <col min="1810" max="1810" width="19.7109375" style="559" customWidth="1"/>
    <col min="1811" max="1811" width="19.85546875" style="559" customWidth="1"/>
    <col min="1812" max="1812" width="25" style="559" customWidth="1"/>
    <col min="1813" max="2050" width="11.42578125" style="559"/>
    <col min="2051" max="2051" width="30.7109375" style="559" customWidth="1"/>
    <col min="2052" max="2052" width="23.5703125" style="559" customWidth="1"/>
    <col min="2053" max="2053" width="12.42578125" style="559" customWidth="1"/>
    <col min="2054" max="2054" width="14" style="559" customWidth="1"/>
    <col min="2055" max="2056" width="15.42578125" style="559" customWidth="1"/>
    <col min="2057" max="2057" width="15" style="559" bestFit="1" customWidth="1"/>
    <col min="2058" max="2058" width="13.7109375" style="559" customWidth="1"/>
    <col min="2059" max="2059" width="15.85546875" style="559" customWidth="1"/>
    <col min="2060" max="2060" width="18.85546875" style="559" customWidth="1"/>
    <col min="2061" max="2061" width="17.5703125" style="559" customWidth="1"/>
    <col min="2062" max="2062" width="18.140625" style="559" customWidth="1"/>
    <col min="2063" max="2063" width="18.5703125" style="559" customWidth="1"/>
    <col min="2064" max="2064" width="18.28515625" style="559" customWidth="1"/>
    <col min="2065" max="2065" width="16.85546875" style="559" customWidth="1"/>
    <col min="2066" max="2066" width="19.7109375" style="559" customWidth="1"/>
    <col min="2067" max="2067" width="19.85546875" style="559" customWidth="1"/>
    <col min="2068" max="2068" width="25" style="559" customWidth="1"/>
    <col min="2069" max="2306" width="11.42578125" style="559"/>
    <col min="2307" max="2307" width="30.7109375" style="559" customWidth="1"/>
    <col min="2308" max="2308" width="23.5703125" style="559" customWidth="1"/>
    <col min="2309" max="2309" width="12.42578125" style="559" customWidth="1"/>
    <col min="2310" max="2310" width="14" style="559" customWidth="1"/>
    <col min="2311" max="2312" width="15.42578125" style="559" customWidth="1"/>
    <col min="2313" max="2313" width="15" style="559" bestFit="1" customWidth="1"/>
    <col min="2314" max="2314" width="13.7109375" style="559" customWidth="1"/>
    <col min="2315" max="2315" width="15.85546875" style="559" customWidth="1"/>
    <col min="2316" max="2316" width="18.85546875" style="559" customWidth="1"/>
    <col min="2317" max="2317" width="17.5703125" style="559" customWidth="1"/>
    <col min="2318" max="2318" width="18.140625" style="559" customWidth="1"/>
    <col min="2319" max="2319" width="18.5703125" style="559" customWidth="1"/>
    <col min="2320" max="2320" width="18.28515625" style="559" customWidth="1"/>
    <col min="2321" max="2321" width="16.85546875" style="559" customWidth="1"/>
    <col min="2322" max="2322" width="19.7109375" style="559" customWidth="1"/>
    <col min="2323" max="2323" width="19.85546875" style="559" customWidth="1"/>
    <col min="2324" max="2324" width="25" style="559" customWidth="1"/>
    <col min="2325" max="2562" width="11.42578125" style="559"/>
    <col min="2563" max="2563" width="30.7109375" style="559" customWidth="1"/>
    <col min="2564" max="2564" width="23.5703125" style="559" customWidth="1"/>
    <col min="2565" max="2565" width="12.42578125" style="559" customWidth="1"/>
    <col min="2566" max="2566" width="14" style="559" customWidth="1"/>
    <col min="2567" max="2568" width="15.42578125" style="559" customWidth="1"/>
    <col min="2569" max="2569" width="15" style="559" bestFit="1" customWidth="1"/>
    <col min="2570" max="2570" width="13.7109375" style="559" customWidth="1"/>
    <col min="2571" max="2571" width="15.85546875" style="559" customWidth="1"/>
    <col min="2572" max="2572" width="18.85546875" style="559" customWidth="1"/>
    <col min="2573" max="2573" width="17.5703125" style="559" customWidth="1"/>
    <col min="2574" max="2574" width="18.140625" style="559" customWidth="1"/>
    <col min="2575" max="2575" width="18.5703125" style="559" customWidth="1"/>
    <col min="2576" max="2576" width="18.28515625" style="559" customWidth="1"/>
    <col min="2577" max="2577" width="16.85546875" style="559" customWidth="1"/>
    <col min="2578" max="2578" width="19.7109375" style="559" customWidth="1"/>
    <col min="2579" max="2579" width="19.85546875" style="559" customWidth="1"/>
    <col min="2580" max="2580" width="25" style="559" customWidth="1"/>
    <col min="2581" max="2818" width="11.42578125" style="559"/>
    <col min="2819" max="2819" width="30.7109375" style="559" customWidth="1"/>
    <col min="2820" max="2820" width="23.5703125" style="559" customWidth="1"/>
    <col min="2821" max="2821" width="12.42578125" style="559" customWidth="1"/>
    <col min="2822" max="2822" width="14" style="559" customWidth="1"/>
    <col min="2823" max="2824" width="15.42578125" style="559" customWidth="1"/>
    <col min="2825" max="2825" width="15" style="559" bestFit="1" customWidth="1"/>
    <col min="2826" max="2826" width="13.7109375" style="559" customWidth="1"/>
    <col min="2827" max="2827" width="15.85546875" style="559" customWidth="1"/>
    <col min="2828" max="2828" width="18.85546875" style="559" customWidth="1"/>
    <col min="2829" max="2829" width="17.5703125" style="559" customWidth="1"/>
    <col min="2830" max="2830" width="18.140625" style="559" customWidth="1"/>
    <col min="2831" max="2831" width="18.5703125" style="559" customWidth="1"/>
    <col min="2832" max="2832" width="18.28515625" style="559" customWidth="1"/>
    <col min="2833" max="2833" width="16.85546875" style="559" customWidth="1"/>
    <col min="2834" max="2834" width="19.7109375" style="559" customWidth="1"/>
    <col min="2835" max="2835" width="19.85546875" style="559" customWidth="1"/>
    <col min="2836" max="2836" width="25" style="559" customWidth="1"/>
    <col min="2837" max="3074" width="11.42578125" style="559"/>
    <col min="3075" max="3075" width="30.7109375" style="559" customWidth="1"/>
    <col min="3076" max="3076" width="23.5703125" style="559" customWidth="1"/>
    <col min="3077" max="3077" width="12.42578125" style="559" customWidth="1"/>
    <col min="3078" max="3078" width="14" style="559" customWidth="1"/>
    <col min="3079" max="3080" width="15.42578125" style="559" customWidth="1"/>
    <col min="3081" max="3081" width="15" style="559" bestFit="1" customWidth="1"/>
    <col min="3082" max="3082" width="13.7109375" style="559" customWidth="1"/>
    <col min="3083" max="3083" width="15.85546875" style="559" customWidth="1"/>
    <col min="3084" max="3084" width="18.85546875" style="559" customWidth="1"/>
    <col min="3085" max="3085" width="17.5703125" style="559" customWidth="1"/>
    <col min="3086" max="3086" width="18.140625" style="559" customWidth="1"/>
    <col min="3087" max="3087" width="18.5703125" style="559" customWidth="1"/>
    <col min="3088" max="3088" width="18.28515625" style="559" customWidth="1"/>
    <col min="3089" max="3089" width="16.85546875" style="559" customWidth="1"/>
    <col min="3090" max="3090" width="19.7109375" style="559" customWidth="1"/>
    <col min="3091" max="3091" width="19.85546875" style="559" customWidth="1"/>
    <col min="3092" max="3092" width="25" style="559" customWidth="1"/>
    <col min="3093" max="3330" width="11.42578125" style="559"/>
    <col min="3331" max="3331" width="30.7109375" style="559" customWidth="1"/>
    <col min="3332" max="3332" width="23.5703125" style="559" customWidth="1"/>
    <col min="3333" max="3333" width="12.42578125" style="559" customWidth="1"/>
    <col min="3334" max="3334" width="14" style="559" customWidth="1"/>
    <col min="3335" max="3336" width="15.42578125" style="559" customWidth="1"/>
    <col min="3337" max="3337" width="15" style="559" bestFit="1" customWidth="1"/>
    <col min="3338" max="3338" width="13.7109375" style="559" customWidth="1"/>
    <col min="3339" max="3339" width="15.85546875" style="559" customWidth="1"/>
    <col min="3340" max="3340" width="18.85546875" style="559" customWidth="1"/>
    <col min="3341" max="3341" width="17.5703125" style="559" customWidth="1"/>
    <col min="3342" max="3342" width="18.140625" style="559" customWidth="1"/>
    <col min="3343" max="3343" width="18.5703125" style="559" customWidth="1"/>
    <col min="3344" max="3344" width="18.28515625" style="559" customWidth="1"/>
    <col min="3345" max="3345" width="16.85546875" style="559" customWidth="1"/>
    <col min="3346" max="3346" width="19.7109375" style="559" customWidth="1"/>
    <col min="3347" max="3347" width="19.85546875" style="559" customWidth="1"/>
    <col min="3348" max="3348" width="25" style="559" customWidth="1"/>
    <col min="3349" max="3586" width="11.42578125" style="559"/>
    <col min="3587" max="3587" width="30.7109375" style="559" customWidth="1"/>
    <col min="3588" max="3588" width="23.5703125" style="559" customWidth="1"/>
    <col min="3589" max="3589" width="12.42578125" style="559" customWidth="1"/>
    <col min="3590" max="3590" width="14" style="559" customWidth="1"/>
    <col min="3591" max="3592" width="15.42578125" style="559" customWidth="1"/>
    <col min="3593" max="3593" width="15" style="559" bestFit="1" customWidth="1"/>
    <col min="3594" max="3594" width="13.7109375" style="559" customWidth="1"/>
    <col min="3595" max="3595" width="15.85546875" style="559" customWidth="1"/>
    <col min="3596" max="3596" width="18.85546875" style="559" customWidth="1"/>
    <col min="3597" max="3597" width="17.5703125" style="559" customWidth="1"/>
    <col min="3598" max="3598" width="18.140625" style="559" customWidth="1"/>
    <col min="3599" max="3599" width="18.5703125" style="559" customWidth="1"/>
    <col min="3600" max="3600" width="18.28515625" style="559" customWidth="1"/>
    <col min="3601" max="3601" width="16.85546875" style="559" customWidth="1"/>
    <col min="3602" max="3602" width="19.7109375" style="559" customWidth="1"/>
    <col min="3603" max="3603" width="19.85546875" style="559" customWidth="1"/>
    <col min="3604" max="3604" width="25" style="559" customWidth="1"/>
    <col min="3605" max="3842" width="11.42578125" style="559"/>
    <col min="3843" max="3843" width="30.7109375" style="559" customWidth="1"/>
    <col min="3844" max="3844" width="23.5703125" style="559" customWidth="1"/>
    <col min="3845" max="3845" width="12.42578125" style="559" customWidth="1"/>
    <col min="3846" max="3846" width="14" style="559" customWidth="1"/>
    <col min="3847" max="3848" width="15.42578125" style="559" customWidth="1"/>
    <col min="3849" max="3849" width="15" style="559" bestFit="1" customWidth="1"/>
    <col min="3850" max="3850" width="13.7109375" style="559" customWidth="1"/>
    <col min="3851" max="3851" width="15.85546875" style="559" customWidth="1"/>
    <col min="3852" max="3852" width="18.85546875" style="559" customWidth="1"/>
    <col min="3853" max="3853" width="17.5703125" style="559" customWidth="1"/>
    <col min="3854" max="3854" width="18.140625" style="559" customWidth="1"/>
    <col min="3855" max="3855" width="18.5703125" style="559" customWidth="1"/>
    <col min="3856" max="3856" width="18.28515625" style="559" customWidth="1"/>
    <col min="3857" max="3857" width="16.85546875" style="559" customWidth="1"/>
    <col min="3858" max="3858" width="19.7109375" style="559" customWidth="1"/>
    <col min="3859" max="3859" width="19.85546875" style="559" customWidth="1"/>
    <col min="3860" max="3860" width="25" style="559" customWidth="1"/>
    <col min="3861" max="4098" width="11.42578125" style="559"/>
    <col min="4099" max="4099" width="30.7109375" style="559" customWidth="1"/>
    <col min="4100" max="4100" width="23.5703125" style="559" customWidth="1"/>
    <col min="4101" max="4101" width="12.42578125" style="559" customWidth="1"/>
    <col min="4102" max="4102" width="14" style="559" customWidth="1"/>
    <col min="4103" max="4104" width="15.42578125" style="559" customWidth="1"/>
    <col min="4105" max="4105" width="15" style="559" bestFit="1" customWidth="1"/>
    <col min="4106" max="4106" width="13.7109375" style="559" customWidth="1"/>
    <col min="4107" max="4107" width="15.85546875" style="559" customWidth="1"/>
    <col min="4108" max="4108" width="18.85546875" style="559" customWidth="1"/>
    <col min="4109" max="4109" width="17.5703125" style="559" customWidth="1"/>
    <col min="4110" max="4110" width="18.140625" style="559" customWidth="1"/>
    <col min="4111" max="4111" width="18.5703125" style="559" customWidth="1"/>
    <col min="4112" max="4112" width="18.28515625" style="559" customWidth="1"/>
    <col min="4113" max="4113" width="16.85546875" style="559" customWidth="1"/>
    <col min="4114" max="4114" width="19.7109375" style="559" customWidth="1"/>
    <col min="4115" max="4115" width="19.85546875" style="559" customWidth="1"/>
    <col min="4116" max="4116" width="25" style="559" customWidth="1"/>
    <col min="4117" max="4354" width="11.42578125" style="559"/>
    <col min="4355" max="4355" width="30.7109375" style="559" customWidth="1"/>
    <col min="4356" max="4356" width="23.5703125" style="559" customWidth="1"/>
    <col min="4357" max="4357" width="12.42578125" style="559" customWidth="1"/>
    <col min="4358" max="4358" width="14" style="559" customWidth="1"/>
    <col min="4359" max="4360" width="15.42578125" style="559" customWidth="1"/>
    <col min="4361" max="4361" width="15" style="559" bestFit="1" customWidth="1"/>
    <col min="4362" max="4362" width="13.7109375" style="559" customWidth="1"/>
    <col min="4363" max="4363" width="15.85546875" style="559" customWidth="1"/>
    <col min="4364" max="4364" width="18.85546875" style="559" customWidth="1"/>
    <col min="4365" max="4365" width="17.5703125" style="559" customWidth="1"/>
    <col min="4366" max="4366" width="18.140625" style="559" customWidth="1"/>
    <col min="4367" max="4367" width="18.5703125" style="559" customWidth="1"/>
    <col min="4368" max="4368" width="18.28515625" style="559" customWidth="1"/>
    <col min="4369" max="4369" width="16.85546875" style="559" customWidth="1"/>
    <col min="4370" max="4370" width="19.7109375" style="559" customWidth="1"/>
    <col min="4371" max="4371" width="19.85546875" style="559" customWidth="1"/>
    <col min="4372" max="4372" width="25" style="559" customWidth="1"/>
    <col min="4373" max="4610" width="11.42578125" style="559"/>
    <col min="4611" max="4611" width="30.7109375" style="559" customWidth="1"/>
    <col min="4612" max="4612" width="23.5703125" style="559" customWidth="1"/>
    <col min="4613" max="4613" width="12.42578125" style="559" customWidth="1"/>
    <col min="4614" max="4614" width="14" style="559" customWidth="1"/>
    <col min="4615" max="4616" width="15.42578125" style="559" customWidth="1"/>
    <col min="4617" max="4617" width="15" style="559" bestFit="1" customWidth="1"/>
    <col min="4618" max="4618" width="13.7109375" style="559" customWidth="1"/>
    <col min="4619" max="4619" width="15.85546875" style="559" customWidth="1"/>
    <col min="4620" max="4620" width="18.85546875" style="559" customWidth="1"/>
    <col min="4621" max="4621" width="17.5703125" style="559" customWidth="1"/>
    <col min="4622" max="4622" width="18.140625" style="559" customWidth="1"/>
    <col min="4623" max="4623" width="18.5703125" style="559" customWidth="1"/>
    <col min="4624" max="4624" width="18.28515625" style="559" customWidth="1"/>
    <col min="4625" max="4625" width="16.85546875" style="559" customWidth="1"/>
    <col min="4626" max="4626" width="19.7109375" style="559" customWidth="1"/>
    <col min="4627" max="4627" width="19.85546875" style="559" customWidth="1"/>
    <col min="4628" max="4628" width="25" style="559" customWidth="1"/>
    <col min="4629" max="4866" width="11.42578125" style="559"/>
    <col min="4867" max="4867" width="30.7109375" style="559" customWidth="1"/>
    <col min="4868" max="4868" width="23.5703125" style="559" customWidth="1"/>
    <col min="4869" max="4869" width="12.42578125" style="559" customWidth="1"/>
    <col min="4870" max="4870" width="14" style="559" customWidth="1"/>
    <col min="4871" max="4872" width="15.42578125" style="559" customWidth="1"/>
    <col min="4873" max="4873" width="15" style="559" bestFit="1" customWidth="1"/>
    <col min="4874" max="4874" width="13.7109375" style="559" customWidth="1"/>
    <col min="4875" max="4875" width="15.85546875" style="559" customWidth="1"/>
    <col min="4876" max="4876" width="18.85546875" style="559" customWidth="1"/>
    <col min="4877" max="4877" width="17.5703125" style="559" customWidth="1"/>
    <col min="4878" max="4878" width="18.140625" style="559" customWidth="1"/>
    <col min="4879" max="4879" width="18.5703125" style="559" customWidth="1"/>
    <col min="4880" max="4880" width="18.28515625" style="559" customWidth="1"/>
    <col min="4881" max="4881" width="16.85546875" style="559" customWidth="1"/>
    <col min="4882" max="4882" width="19.7109375" style="559" customWidth="1"/>
    <col min="4883" max="4883" width="19.85546875" style="559" customWidth="1"/>
    <col min="4884" max="4884" width="25" style="559" customWidth="1"/>
    <col min="4885" max="5122" width="11.42578125" style="559"/>
    <col min="5123" max="5123" width="30.7109375" style="559" customWidth="1"/>
    <col min="5124" max="5124" width="23.5703125" style="559" customWidth="1"/>
    <col min="5125" max="5125" width="12.42578125" style="559" customWidth="1"/>
    <col min="5126" max="5126" width="14" style="559" customWidth="1"/>
    <col min="5127" max="5128" width="15.42578125" style="559" customWidth="1"/>
    <col min="5129" max="5129" width="15" style="559" bestFit="1" customWidth="1"/>
    <col min="5130" max="5130" width="13.7109375" style="559" customWidth="1"/>
    <col min="5131" max="5131" width="15.85546875" style="559" customWidth="1"/>
    <col min="5132" max="5132" width="18.85546875" style="559" customWidth="1"/>
    <col min="5133" max="5133" width="17.5703125" style="559" customWidth="1"/>
    <col min="5134" max="5134" width="18.140625" style="559" customWidth="1"/>
    <col min="5135" max="5135" width="18.5703125" style="559" customWidth="1"/>
    <col min="5136" max="5136" width="18.28515625" style="559" customWidth="1"/>
    <col min="5137" max="5137" width="16.85546875" style="559" customWidth="1"/>
    <col min="5138" max="5138" width="19.7109375" style="559" customWidth="1"/>
    <col min="5139" max="5139" width="19.85546875" style="559" customWidth="1"/>
    <col min="5140" max="5140" width="25" style="559" customWidth="1"/>
    <col min="5141" max="5378" width="11.42578125" style="559"/>
    <col min="5379" max="5379" width="30.7109375" style="559" customWidth="1"/>
    <col min="5380" max="5380" width="23.5703125" style="559" customWidth="1"/>
    <col min="5381" max="5381" width="12.42578125" style="559" customWidth="1"/>
    <col min="5382" max="5382" width="14" style="559" customWidth="1"/>
    <col min="5383" max="5384" width="15.42578125" style="559" customWidth="1"/>
    <col min="5385" max="5385" width="15" style="559" bestFit="1" customWidth="1"/>
    <col min="5386" max="5386" width="13.7109375" style="559" customWidth="1"/>
    <col min="5387" max="5387" width="15.85546875" style="559" customWidth="1"/>
    <col min="5388" max="5388" width="18.85546875" style="559" customWidth="1"/>
    <col min="5389" max="5389" width="17.5703125" style="559" customWidth="1"/>
    <col min="5390" max="5390" width="18.140625" style="559" customWidth="1"/>
    <col min="5391" max="5391" width="18.5703125" style="559" customWidth="1"/>
    <col min="5392" max="5392" width="18.28515625" style="559" customWidth="1"/>
    <col min="5393" max="5393" width="16.85546875" style="559" customWidth="1"/>
    <col min="5394" max="5394" width="19.7109375" style="559" customWidth="1"/>
    <col min="5395" max="5395" width="19.85546875" style="559" customWidth="1"/>
    <col min="5396" max="5396" width="25" style="559" customWidth="1"/>
    <col min="5397" max="5634" width="11.42578125" style="559"/>
    <col min="5635" max="5635" width="30.7109375" style="559" customWidth="1"/>
    <col min="5636" max="5636" width="23.5703125" style="559" customWidth="1"/>
    <col min="5637" max="5637" width="12.42578125" style="559" customWidth="1"/>
    <col min="5638" max="5638" width="14" style="559" customWidth="1"/>
    <col min="5639" max="5640" width="15.42578125" style="559" customWidth="1"/>
    <col min="5641" max="5641" width="15" style="559" bestFit="1" customWidth="1"/>
    <col min="5642" max="5642" width="13.7109375" style="559" customWidth="1"/>
    <col min="5643" max="5643" width="15.85546875" style="559" customWidth="1"/>
    <col min="5644" max="5644" width="18.85546875" style="559" customWidth="1"/>
    <col min="5645" max="5645" width="17.5703125" style="559" customWidth="1"/>
    <col min="5646" max="5646" width="18.140625" style="559" customWidth="1"/>
    <col min="5647" max="5647" width="18.5703125" style="559" customWidth="1"/>
    <col min="5648" max="5648" width="18.28515625" style="559" customWidth="1"/>
    <col min="5649" max="5649" width="16.85546875" style="559" customWidth="1"/>
    <col min="5650" max="5650" width="19.7109375" style="559" customWidth="1"/>
    <col min="5651" max="5651" width="19.85546875" style="559" customWidth="1"/>
    <col min="5652" max="5652" width="25" style="559" customWidth="1"/>
    <col min="5653" max="5890" width="11.42578125" style="559"/>
    <col min="5891" max="5891" width="30.7109375" style="559" customWidth="1"/>
    <col min="5892" max="5892" width="23.5703125" style="559" customWidth="1"/>
    <col min="5893" max="5893" width="12.42578125" style="559" customWidth="1"/>
    <col min="5894" max="5894" width="14" style="559" customWidth="1"/>
    <col min="5895" max="5896" width="15.42578125" style="559" customWidth="1"/>
    <col min="5897" max="5897" width="15" style="559" bestFit="1" customWidth="1"/>
    <col min="5898" max="5898" width="13.7109375" style="559" customWidth="1"/>
    <col min="5899" max="5899" width="15.85546875" style="559" customWidth="1"/>
    <col min="5900" max="5900" width="18.85546875" style="559" customWidth="1"/>
    <col min="5901" max="5901" width="17.5703125" style="559" customWidth="1"/>
    <col min="5902" max="5902" width="18.140625" style="559" customWidth="1"/>
    <col min="5903" max="5903" width="18.5703125" style="559" customWidth="1"/>
    <col min="5904" max="5904" width="18.28515625" style="559" customWidth="1"/>
    <col min="5905" max="5905" width="16.85546875" style="559" customWidth="1"/>
    <col min="5906" max="5906" width="19.7109375" style="559" customWidth="1"/>
    <col min="5907" max="5907" width="19.85546875" style="559" customWidth="1"/>
    <col min="5908" max="5908" width="25" style="559" customWidth="1"/>
    <col min="5909" max="6146" width="11.42578125" style="559"/>
    <col min="6147" max="6147" width="30.7109375" style="559" customWidth="1"/>
    <col min="6148" max="6148" width="23.5703125" style="559" customWidth="1"/>
    <col min="6149" max="6149" width="12.42578125" style="559" customWidth="1"/>
    <col min="6150" max="6150" width="14" style="559" customWidth="1"/>
    <col min="6151" max="6152" width="15.42578125" style="559" customWidth="1"/>
    <col min="6153" max="6153" width="15" style="559" bestFit="1" customWidth="1"/>
    <col min="6154" max="6154" width="13.7109375" style="559" customWidth="1"/>
    <col min="6155" max="6155" width="15.85546875" style="559" customWidth="1"/>
    <col min="6156" max="6156" width="18.85546875" style="559" customWidth="1"/>
    <col min="6157" max="6157" width="17.5703125" style="559" customWidth="1"/>
    <col min="6158" max="6158" width="18.140625" style="559" customWidth="1"/>
    <col min="6159" max="6159" width="18.5703125" style="559" customWidth="1"/>
    <col min="6160" max="6160" width="18.28515625" style="559" customWidth="1"/>
    <col min="6161" max="6161" width="16.85546875" style="559" customWidth="1"/>
    <col min="6162" max="6162" width="19.7109375" style="559" customWidth="1"/>
    <col min="6163" max="6163" width="19.85546875" style="559" customWidth="1"/>
    <col min="6164" max="6164" width="25" style="559" customWidth="1"/>
    <col min="6165" max="6402" width="11.42578125" style="559"/>
    <col min="6403" max="6403" width="30.7109375" style="559" customWidth="1"/>
    <col min="6404" max="6404" width="23.5703125" style="559" customWidth="1"/>
    <col min="6405" max="6405" width="12.42578125" style="559" customWidth="1"/>
    <col min="6406" max="6406" width="14" style="559" customWidth="1"/>
    <col min="6407" max="6408" width="15.42578125" style="559" customWidth="1"/>
    <col min="6409" max="6409" width="15" style="559" bestFit="1" customWidth="1"/>
    <col min="6410" max="6410" width="13.7109375" style="559" customWidth="1"/>
    <col min="6411" max="6411" width="15.85546875" style="559" customWidth="1"/>
    <col min="6412" max="6412" width="18.85546875" style="559" customWidth="1"/>
    <col min="6413" max="6413" width="17.5703125" style="559" customWidth="1"/>
    <col min="6414" max="6414" width="18.140625" style="559" customWidth="1"/>
    <col min="6415" max="6415" width="18.5703125" style="559" customWidth="1"/>
    <col min="6416" max="6416" width="18.28515625" style="559" customWidth="1"/>
    <col min="6417" max="6417" width="16.85546875" style="559" customWidth="1"/>
    <col min="6418" max="6418" width="19.7109375" style="559" customWidth="1"/>
    <col min="6419" max="6419" width="19.85546875" style="559" customWidth="1"/>
    <col min="6420" max="6420" width="25" style="559" customWidth="1"/>
    <col min="6421" max="6658" width="11.42578125" style="559"/>
    <col min="6659" max="6659" width="30.7109375" style="559" customWidth="1"/>
    <col min="6660" max="6660" width="23.5703125" style="559" customWidth="1"/>
    <col min="6661" max="6661" width="12.42578125" style="559" customWidth="1"/>
    <col min="6662" max="6662" width="14" style="559" customWidth="1"/>
    <col min="6663" max="6664" width="15.42578125" style="559" customWidth="1"/>
    <col min="6665" max="6665" width="15" style="559" bestFit="1" customWidth="1"/>
    <col min="6666" max="6666" width="13.7109375" style="559" customWidth="1"/>
    <col min="6667" max="6667" width="15.85546875" style="559" customWidth="1"/>
    <col min="6668" max="6668" width="18.85546875" style="559" customWidth="1"/>
    <col min="6669" max="6669" width="17.5703125" style="559" customWidth="1"/>
    <col min="6670" max="6670" width="18.140625" style="559" customWidth="1"/>
    <col min="6671" max="6671" width="18.5703125" style="559" customWidth="1"/>
    <col min="6672" max="6672" width="18.28515625" style="559" customWidth="1"/>
    <col min="6673" max="6673" width="16.85546875" style="559" customWidth="1"/>
    <col min="6674" max="6674" width="19.7109375" style="559" customWidth="1"/>
    <col min="6675" max="6675" width="19.85546875" style="559" customWidth="1"/>
    <col min="6676" max="6676" width="25" style="559" customWidth="1"/>
    <col min="6677" max="6914" width="11.42578125" style="559"/>
    <col min="6915" max="6915" width="30.7109375" style="559" customWidth="1"/>
    <col min="6916" max="6916" width="23.5703125" style="559" customWidth="1"/>
    <col min="6917" max="6917" width="12.42578125" style="559" customWidth="1"/>
    <col min="6918" max="6918" width="14" style="559" customWidth="1"/>
    <col min="6919" max="6920" width="15.42578125" style="559" customWidth="1"/>
    <col min="6921" max="6921" width="15" style="559" bestFit="1" customWidth="1"/>
    <col min="6922" max="6922" width="13.7109375" style="559" customWidth="1"/>
    <col min="6923" max="6923" width="15.85546875" style="559" customWidth="1"/>
    <col min="6924" max="6924" width="18.85546875" style="559" customWidth="1"/>
    <col min="6925" max="6925" width="17.5703125" style="559" customWidth="1"/>
    <col min="6926" max="6926" width="18.140625" style="559" customWidth="1"/>
    <col min="6927" max="6927" width="18.5703125" style="559" customWidth="1"/>
    <col min="6928" max="6928" width="18.28515625" style="559" customWidth="1"/>
    <col min="6929" max="6929" width="16.85546875" style="559" customWidth="1"/>
    <col min="6930" max="6930" width="19.7109375" style="559" customWidth="1"/>
    <col min="6931" max="6931" width="19.85546875" style="559" customWidth="1"/>
    <col min="6932" max="6932" width="25" style="559" customWidth="1"/>
    <col min="6933" max="7170" width="11.42578125" style="559"/>
    <col min="7171" max="7171" width="30.7109375" style="559" customWidth="1"/>
    <col min="7172" max="7172" width="23.5703125" style="559" customWidth="1"/>
    <col min="7173" max="7173" width="12.42578125" style="559" customWidth="1"/>
    <col min="7174" max="7174" width="14" style="559" customWidth="1"/>
    <col min="7175" max="7176" width="15.42578125" style="559" customWidth="1"/>
    <col min="7177" max="7177" width="15" style="559" bestFit="1" customWidth="1"/>
    <col min="7178" max="7178" width="13.7109375" style="559" customWidth="1"/>
    <col min="7179" max="7179" width="15.85546875" style="559" customWidth="1"/>
    <col min="7180" max="7180" width="18.85546875" style="559" customWidth="1"/>
    <col min="7181" max="7181" width="17.5703125" style="559" customWidth="1"/>
    <col min="7182" max="7182" width="18.140625" style="559" customWidth="1"/>
    <col min="7183" max="7183" width="18.5703125" style="559" customWidth="1"/>
    <col min="7184" max="7184" width="18.28515625" style="559" customWidth="1"/>
    <col min="7185" max="7185" width="16.85546875" style="559" customWidth="1"/>
    <col min="7186" max="7186" width="19.7109375" style="559" customWidth="1"/>
    <col min="7187" max="7187" width="19.85546875" style="559" customWidth="1"/>
    <col min="7188" max="7188" width="25" style="559" customWidth="1"/>
    <col min="7189" max="7426" width="11.42578125" style="559"/>
    <col min="7427" max="7427" width="30.7109375" style="559" customWidth="1"/>
    <col min="7428" max="7428" width="23.5703125" style="559" customWidth="1"/>
    <col min="7429" max="7429" width="12.42578125" style="559" customWidth="1"/>
    <col min="7430" max="7430" width="14" style="559" customWidth="1"/>
    <col min="7431" max="7432" width="15.42578125" style="559" customWidth="1"/>
    <col min="7433" max="7433" width="15" style="559" bestFit="1" customWidth="1"/>
    <col min="7434" max="7434" width="13.7109375" style="559" customWidth="1"/>
    <col min="7435" max="7435" width="15.85546875" style="559" customWidth="1"/>
    <col min="7436" max="7436" width="18.85546875" style="559" customWidth="1"/>
    <col min="7437" max="7437" width="17.5703125" style="559" customWidth="1"/>
    <col min="7438" max="7438" width="18.140625" style="559" customWidth="1"/>
    <col min="7439" max="7439" width="18.5703125" style="559" customWidth="1"/>
    <col min="7440" max="7440" width="18.28515625" style="559" customWidth="1"/>
    <col min="7441" max="7441" width="16.85546875" style="559" customWidth="1"/>
    <col min="7442" max="7442" width="19.7109375" style="559" customWidth="1"/>
    <col min="7443" max="7443" width="19.85546875" style="559" customWidth="1"/>
    <col min="7444" max="7444" width="25" style="559" customWidth="1"/>
    <col min="7445" max="7682" width="11.42578125" style="559"/>
    <col min="7683" max="7683" width="30.7109375" style="559" customWidth="1"/>
    <col min="7684" max="7684" width="23.5703125" style="559" customWidth="1"/>
    <col min="7685" max="7685" width="12.42578125" style="559" customWidth="1"/>
    <col min="7686" max="7686" width="14" style="559" customWidth="1"/>
    <col min="7687" max="7688" width="15.42578125" style="559" customWidth="1"/>
    <col min="7689" max="7689" width="15" style="559" bestFit="1" customWidth="1"/>
    <col min="7690" max="7690" width="13.7109375" style="559" customWidth="1"/>
    <col min="7691" max="7691" width="15.85546875" style="559" customWidth="1"/>
    <col min="7692" max="7692" width="18.85546875" style="559" customWidth="1"/>
    <col min="7693" max="7693" width="17.5703125" style="559" customWidth="1"/>
    <col min="7694" max="7694" width="18.140625" style="559" customWidth="1"/>
    <col min="7695" max="7695" width="18.5703125" style="559" customWidth="1"/>
    <col min="7696" max="7696" width="18.28515625" style="559" customWidth="1"/>
    <col min="7697" max="7697" width="16.85546875" style="559" customWidth="1"/>
    <col min="7698" max="7698" width="19.7109375" style="559" customWidth="1"/>
    <col min="7699" max="7699" width="19.85546875" style="559" customWidth="1"/>
    <col min="7700" max="7700" width="25" style="559" customWidth="1"/>
    <col min="7701" max="7938" width="11.42578125" style="559"/>
    <col min="7939" max="7939" width="30.7109375" style="559" customWidth="1"/>
    <col min="7940" max="7940" width="23.5703125" style="559" customWidth="1"/>
    <col min="7941" max="7941" width="12.42578125" style="559" customWidth="1"/>
    <col min="7942" max="7942" width="14" style="559" customWidth="1"/>
    <col min="7943" max="7944" width="15.42578125" style="559" customWidth="1"/>
    <col min="7945" max="7945" width="15" style="559" bestFit="1" customWidth="1"/>
    <col min="7946" max="7946" width="13.7109375" style="559" customWidth="1"/>
    <col min="7947" max="7947" width="15.85546875" style="559" customWidth="1"/>
    <col min="7948" max="7948" width="18.85546875" style="559" customWidth="1"/>
    <col min="7949" max="7949" width="17.5703125" style="559" customWidth="1"/>
    <col min="7950" max="7950" width="18.140625" style="559" customWidth="1"/>
    <col min="7951" max="7951" width="18.5703125" style="559" customWidth="1"/>
    <col min="7952" max="7952" width="18.28515625" style="559" customWidth="1"/>
    <col min="7953" max="7953" width="16.85546875" style="559" customWidth="1"/>
    <col min="7954" max="7954" width="19.7109375" style="559" customWidth="1"/>
    <col min="7955" max="7955" width="19.85546875" style="559" customWidth="1"/>
    <col min="7956" max="7956" width="25" style="559" customWidth="1"/>
    <col min="7957" max="8194" width="11.42578125" style="559"/>
    <col min="8195" max="8195" width="30.7109375" style="559" customWidth="1"/>
    <col min="8196" max="8196" width="23.5703125" style="559" customWidth="1"/>
    <col min="8197" max="8197" width="12.42578125" style="559" customWidth="1"/>
    <col min="8198" max="8198" width="14" style="559" customWidth="1"/>
    <col min="8199" max="8200" width="15.42578125" style="559" customWidth="1"/>
    <col min="8201" max="8201" width="15" style="559" bestFit="1" customWidth="1"/>
    <col min="8202" max="8202" width="13.7109375" style="559" customWidth="1"/>
    <col min="8203" max="8203" width="15.85546875" style="559" customWidth="1"/>
    <col min="8204" max="8204" width="18.85546875" style="559" customWidth="1"/>
    <col min="8205" max="8205" width="17.5703125" style="559" customWidth="1"/>
    <col min="8206" max="8206" width="18.140625" style="559" customWidth="1"/>
    <col min="8207" max="8207" width="18.5703125" style="559" customWidth="1"/>
    <col min="8208" max="8208" width="18.28515625" style="559" customWidth="1"/>
    <col min="8209" max="8209" width="16.85546875" style="559" customWidth="1"/>
    <col min="8210" max="8210" width="19.7109375" style="559" customWidth="1"/>
    <col min="8211" max="8211" width="19.85546875" style="559" customWidth="1"/>
    <col min="8212" max="8212" width="25" style="559" customWidth="1"/>
    <col min="8213" max="8450" width="11.42578125" style="559"/>
    <col min="8451" max="8451" width="30.7109375" style="559" customWidth="1"/>
    <col min="8452" max="8452" width="23.5703125" style="559" customWidth="1"/>
    <col min="8453" max="8453" width="12.42578125" style="559" customWidth="1"/>
    <col min="8454" max="8454" width="14" style="559" customWidth="1"/>
    <col min="8455" max="8456" width="15.42578125" style="559" customWidth="1"/>
    <col min="8457" max="8457" width="15" style="559" bestFit="1" customWidth="1"/>
    <col min="8458" max="8458" width="13.7109375" style="559" customWidth="1"/>
    <col min="8459" max="8459" width="15.85546875" style="559" customWidth="1"/>
    <col min="8460" max="8460" width="18.85546875" style="559" customWidth="1"/>
    <col min="8461" max="8461" width="17.5703125" style="559" customWidth="1"/>
    <col min="8462" max="8462" width="18.140625" style="559" customWidth="1"/>
    <col min="8463" max="8463" width="18.5703125" style="559" customWidth="1"/>
    <col min="8464" max="8464" width="18.28515625" style="559" customWidth="1"/>
    <col min="8465" max="8465" width="16.85546875" style="559" customWidth="1"/>
    <col min="8466" max="8466" width="19.7109375" style="559" customWidth="1"/>
    <col min="8467" max="8467" width="19.85546875" style="559" customWidth="1"/>
    <col min="8468" max="8468" width="25" style="559" customWidth="1"/>
    <col min="8469" max="8706" width="11.42578125" style="559"/>
    <col min="8707" max="8707" width="30.7109375" style="559" customWidth="1"/>
    <col min="8708" max="8708" width="23.5703125" style="559" customWidth="1"/>
    <col min="8709" max="8709" width="12.42578125" style="559" customWidth="1"/>
    <col min="8710" max="8710" width="14" style="559" customWidth="1"/>
    <col min="8711" max="8712" width="15.42578125" style="559" customWidth="1"/>
    <col min="8713" max="8713" width="15" style="559" bestFit="1" customWidth="1"/>
    <col min="8714" max="8714" width="13.7109375" style="559" customWidth="1"/>
    <col min="8715" max="8715" width="15.85546875" style="559" customWidth="1"/>
    <col min="8716" max="8716" width="18.85546875" style="559" customWidth="1"/>
    <col min="8717" max="8717" width="17.5703125" style="559" customWidth="1"/>
    <col min="8718" max="8718" width="18.140625" style="559" customWidth="1"/>
    <col min="8719" max="8719" width="18.5703125" style="559" customWidth="1"/>
    <col min="8720" max="8720" width="18.28515625" style="559" customWidth="1"/>
    <col min="8721" max="8721" width="16.85546875" style="559" customWidth="1"/>
    <col min="8722" max="8722" width="19.7109375" style="559" customWidth="1"/>
    <col min="8723" max="8723" width="19.85546875" style="559" customWidth="1"/>
    <col min="8724" max="8724" width="25" style="559" customWidth="1"/>
    <col min="8725" max="8962" width="11.42578125" style="559"/>
    <col min="8963" max="8963" width="30.7109375" style="559" customWidth="1"/>
    <col min="8964" max="8964" width="23.5703125" style="559" customWidth="1"/>
    <col min="8965" max="8965" width="12.42578125" style="559" customWidth="1"/>
    <col min="8966" max="8966" width="14" style="559" customWidth="1"/>
    <col min="8967" max="8968" width="15.42578125" style="559" customWidth="1"/>
    <col min="8969" max="8969" width="15" style="559" bestFit="1" customWidth="1"/>
    <col min="8970" max="8970" width="13.7109375" style="559" customWidth="1"/>
    <col min="8971" max="8971" width="15.85546875" style="559" customWidth="1"/>
    <col min="8972" max="8972" width="18.85546875" style="559" customWidth="1"/>
    <col min="8973" max="8973" width="17.5703125" style="559" customWidth="1"/>
    <col min="8974" max="8974" width="18.140625" style="559" customWidth="1"/>
    <col min="8975" max="8975" width="18.5703125" style="559" customWidth="1"/>
    <col min="8976" max="8976" width="18.28515625" style="559" customWidth="1"/>
    <col min="8977" max="8977" width="16.85546875" style="559" customWidth="1"/>
    <col min="8978" max="8978" width="19.7109375" style="559" customWidth="1"/>
    <col min="8979" max="8979" width="19.85546875" style="559" customWidth="1"/>
    <col min="8980" max="8980" width="25" style="559" customWidth="1"/>
    <col min="8981" max="9218" width="11.42578125" style="559"/>
    <col min="9219" max="9219" width="30.7109375" style="559" customWidth="1"/>
    <col min="9220" max="9220" width="23.5703125" style="559" customWidth="1"/>
    <col min="9221" max="9221" width="12.42578125" style="559" customWidth="1"/>
    <col min="9222" max="9222" width="14" style="559" customWidth="1"/>
    <col min="9223" max="9224" width="15.42578125" style="559" customWidth="1"/>
    <col min="9225" max="9225" width="15" style="559" bestFit="1" customWidth="1"/>
    <col min="9226" max="9226" width="13.7109375" style="559" customWidth="1"/>
    <col min="9227" max="9227" width="15.85546875" style="559" customWidth="1"/>
    <col min="9228" max="9228" width="18.85546875" style="559" customWidth="1"/>
    <col min="9229" max="9229" width="17.5703125" style="559" customWidth="1"/>
    <col min="9230" max="9230" width="18.140625" style="559" customWidth="1"/>
    <col min="9231" max="9231" width="18.5703125" style="559" customWidth="1"/>
    <col min="9232" max="9232" width="18.28515625" style="559" customWidth="1"/>
    <col min="9233" max="9233" width="16.85546875" style="559" customWidth="1"/>
    <col min="9234" max="9234" width="19.7109375" style="559" customWidth="1"/>
    <col min="9235" max="9235" width="19.85546875" style="559" customWidth="1"/>
    <col min="9236" max="9236" width="25" style="559" customWidth="1"/>
    <col min="9237" max="9474" width="11.42578125" style="559"/>
    <col min="9475" max="9475" width="30.7109375" style="559" customWidth="1"/>
    <col min="9476" max="9476" width="23.5703125" style="559" customWidth="1"/>
    <col min="9477" max="9477" width="12.42578125" style="559" customWidth="1"/>
    <col min="9478" max="9478" width="14" style="559" customWidth="1"/>
    <col min="9479" max="9480" width="15.42578125" style="559" customWidth="1"/>
    <col min="9481" max="9481" width="15" style="559" bestFit="1" customWidth="1"/>
    <col min="9482" max="9482" width="13.7109375" style="559" customWidth="1"/>
    <col min="9483" max="9483" width="15.85546875" style="559" customWidth="1"/>
    <col min="9484" max="9484" width="18.85546875" style="559" customWidth="1"/>
    <col min="9485" max="9485" width="17.5703125" style="559" customWidth="1"/>
    <col min="9486" max="9486" width="18.140625" style="559" customWidth="1"/>
    <col min="9487" max="9487" width="18.5703125" style="559" customWidth="1"/>
    <col min="9488" max="9488" width="18.28515625" style="559" customWidth="1"/>
    <col min="9489" max="9489" width="16.85546875" style="559" customWidth="1"/>
    <col min="9490" max="9490" width="19.7109375" style="559" customWidth="1"/>
    <col min="9491" max="9491" width="19.85546875" style="559" customWidth="1"/>
    <col min="9492" max="9492" width="25" style="559" customWidth="1"/>
    <col min="9493" max="9730" width="11.42578125" style="559"/>
    <col min="9731" max="9731" width="30.7109375" style="559" customWidth="1"/>
    <col min="9732" max="9732" width="23.5703125" style="559" customWidth="1"/>
    <col min="9733" max="9733" width="12.42578125" style="559" customWidth="1"/>
    <col min="9734" max="9734" width="14" style="559" customWidth="1"/>
    <col min="9735" max="9736" width="15.42578125" style="559" customWidth="1"/>
    <col min="9737" max="9737" width="15" style="559" bestFit="1" customWidth="1"/>
    <col min="9738" max="9738" width="13.7109375" style="559" customWidth="1"/>
    <col min="9739" max="9739" width="15.85546875" style="559" customWidth="1"/>
    <col min="9740" max="9740" width="18.85546875" style="559" customWidth="1"/>
    <col min="9741" max="9741" width="17.5703125" style="559" customWidth="1"/>
    <col min="9742" max="9742" width="18.140625" style="559" customWidth="1"/>
    <col min="9743" max="9743" width="18.5703125" style="559" customWidth="1"/>
    <col min="9744" max="9744" width="18.28515625" style="559" customWidth="1"/>
    <col min="9745" max="9745" width="16.85546875" style="559" customWidth="1"/>
    <col min="9746" max="9746" width="19.7109375" style="559" customWidth="1"/>
    <col min="9747" max="9747" width="19.85546875" style="559" customWidth="1"/>
    <col min="9748" max="9748" width="25" style="559" customWidth="1"/>
    <col min="9749" max="9986" width="11.42578125" style="559"/>
    <col min="9987" max="9987" width="30.7109375" style="559" customWidth="1"/>
    <col min="9988" max="9988" width="23.5703125" style="559" customWidth="1"/>
    <col min="9989" max="9989" width="12.42578125" style="559" customWidth="1"/>
    <col min="9990" max="9990" width="14" style="559" customWidth="1"/>
    <col min="9991" max="9992" width="15.42578125" style="559" customWidth="1"/>
    <col min="9993" max="9993" width="15" style="559" bestFit="1" customWidth="1"/>
    <col min="9994" max="9994" width="13.7109375" style="559" customWidth="1"/>
    <col min="9995" max="9995" width="15.85546875" style="559" customWidth="1"/>
    <col min="9996" max="9996" width="18.85546875" style="559" customWidth="1"/>
    <col min="9997" max="9997" width="17.5703125" style="559" customWidth="1"/>
    <col min="9998" max="9998" width="18.140625" style="559" customWidth="1"/>
    <col min="9999" max="9999" width="18.5703125" style="559" customWidth="1"/>
    <col min="10000" max="10000" width="18.28515625" style="559" customWidth="1"/>
    <col min="10001" max="10001" width="16.85546875" style="559" customWidth="1"/>
    <col min="10002" max="10002" width="19.7109375" style="559" customWidth="1"/>
    <col min="10003" max="10003" width="19.85546875" style="559" customWidth="1"/>
    <col min="10004" max="10004" width="25" style="559" customWidth="1"/>
    <col min="10005" max="10242" width="11.42578125" style="559"/>
    <col min="10243" max="10243" width="30.7109375" style="559" customWidth="1"/>
    <col min="10244" max="10244" width="23.5703125" style="559" customWidth="1"/>
    <col min="10245" max="10245" width="12.42578125" style="559" customWidth="1"/>
    <col min="10246" max="10246" width="14" style="559" customWidth="1"/>
    <col min="10247" max="10248" width="15.42578125" style="559" customWidth="1"/>
    <col min="10249" max="10249" width="15" style="559" bestFit="1" customWidth="1"/>
    <col min="10250" max="10250" width="13.7109375" style="559" customWidth="1"/>
    <col min="10251" max="10251" width="15.85546875" style="559" customWidth="1"/>
    <col min="10252" max="10252" width="18.85546875" style="559" customWidth="1"/>
    <col min="10253" max="10253" width="17.5703125" style="559" customWidth="1"/>
    <col min="10254" max="10254" width="18.140625" style="559" customWidth="1"/>
    <col min="10255" max="10255" width="18.5703125" style="559" customWidth="1"/>
    <col min="10256" max="10256" width="18.28515625" style="559" customWidth="1"/>
    <col min="10257" max="10257" width="16.85546875" style="559" customWidth="1"/>
    <col min="10258" max="10258" width="19.7109375" style="559" customWidth="1"/>
    <col min="10259" max="10259" width="19.85546875" style="559" customWidth="1"/>
    <col min="10260" max="10260" width="25" style="559" customWidth="1"/>
    <col min="10261" max="10498" width="11.42578125" style="559"/>
    <col min="10499" max="10499" width="30.7109375" style="559" customWidth="1"/>
    <col min="10500" max="10500" width="23.5703125" style="559" customWidth="1"/>
    <col min="10501" max="10501" width="12.42578125" style="559" customWidth="1"/>
    <col min="10502" max="10502" width="14" style="559" customWidth="1"/>
    <col min="10503" max="10504" width="15.42578125" style="559" customWidth="1"/>
    <col min="10505" max="10505" width="15" style="559" bestFit="1" customWidth="1"/>
    <col min="10506" max="10506" width="13.7109375" style="559" customWidth="1"/>
    <col min="10507" max="10507" width="15.85546875" style="559" customWidth="1"/>
    <col min="10508" max="10508" width="18.85546875" style="559" customWidth="1"/>
    <col min="10509" max="10509" width="17.5703125" style="559" customWidth="1"/>
    <col min="10510" max="10510" width="18.140625" style="559" customWidth="1"/>
    <col min="10511" max="10511" width="18.5703125" style="559" customWidth="1"/>
    <col min="10512" max="10512" width="18.28515625" style="559" customWidth="1"/>
    <col min="10513" max="10513" width="16.85546875" style="559" customWidth="1"/>
    <col min="10514" max="10514" width="19.7109375" style="559" customWidth="1"/>
    <col min="10515" max="10515" width="19.85546875" style="559" customWidth="1"/>
    <col min="10516" max="10516" width="25" style="559" customWidth="1"/>
    <col min="10517" max="10754" width="11.42578125" style="559"/>
    <col min="10755" max="10755" width="30.7109375" style="559" customWidth="1"/>
    <col min="10756" max="10756" width="23.5703125" style="559" customWidth="1"/>
    <col min="10757" max="10757" width="12.42578125" style="559" customWidth="1"/>
    <col min="10758" max="10758" width="14" style="559" customWidth="1"/>
    <col min="10759" max="10760" width="15.42578125" style="559" customWidth="1"/>
    <col min="10761" max="10761" width="15" style="559" bestFit="1" customWidth="1"/>
    <col min="10762" max="10762" width="13.7109375" style="559" customWidth="1"/>
    <col min="10763" max="10763" width="15.85546875" style="559" customWidth="1"/>
    <col min="10764" max="10764" width="18.85546875" style="559" customWidth="1"/>
    <col min="10765" max="10765" width="17.5703125" style="559" customWidth="1"/>
    <col min="10766" max="10766" width="18.140625" style="559" customWidth="1"/>
    <col min="10767" max="10767" width="18.5703125" style="559" customWidth="1"/>
    <col min="10768" max="10768" width="18.28515625" style="559" customWidth="1"/>
    <col min="10769" max="10769" width="16.85546875" style="559" customWidth="1"/>
    <col min="10770" max="10770" width="19.7109375" style="559" customWidth="1"/>
    <col min="10771" max="10771" width="19.85546875" style="559" customWidth="1"/>
    <col min="10772" max="10772" width="25" style="559" customWidth="1"/>
    <col min="10773" max="11010" width="11.42578125" style="559"/>
    <col min="11011" max="11011" width="30.7109375" style="559" customWidth="1"/>
    <col min="11012" max="11012" width="23.5703125" style="559" customWidth="1"/>
    <col min="11013" max="11013" width="12.42578125" style="559" customWidth="1"/>
    <col min="11014" max="11014" width="14" style="559" customWidth="1"/>
    <col min="11015" max="11016" width="15.42578125" style="559" customWidth="1"/>
    <col min="11017" max="11017" width="15" style="559" bestFit="1" customWidth="1"/>
    <col min="11018" max="11018" width="13.7109375" style="559" customWidth="1"/>
    <col min="11019" max="11019" width="15.85546875" style="559" customWidth="1"/>
    <col min="11020" max="11020" width="18.85546875" style="559" customWidth="1"/>
    <col min="11021" max="11021" width="17.5703125" style="559" customWidth="1"/>
    <col min="11022" max="11022" width="18.140625" style="559" customWidth="1"/>
    <col min="11023" max="11023" width="18.5703125" style="559" customWidth="1"/>
    <col min="11024" max="11024" width="18.28515625" style="559" customWidth="1"/>
    <col min="11025" max="11025" width="16.85546875" style="559" customWidth="1"/>
    <col min="11026" max="11026" width="19.7109375" style="559" customWidth="1"/>
    <col min="11027" max="11027" width="19.85546875" style="559" customWidth="1"/>
    <col min="11028" max="11028" width="25" style="559" customWidth="1"/>
    <col min="11029" max="11266" width="11.42578125" style="559"/>
    <col min="11267" max="11267" width="30.7109375" style="559" customWidth="1"/>
    <col min="11268" max="11268" width="23.5703125" style="559" customWidth="1"/>
    <col min="11269" max="11269" width="12.42578125" style="559" customWidth="1"/>
    <col min="11270" max="11270" width="14" style="559" customWidth="1"/>
    <col min="11271" max="11272" width="15.42578125" style="559" customWidth="1"/>
    <col min="11273" max="11273" width="15" style="559" bestFit="1" customWidth="1"/>
    <col min="11274" max="11274" width="13.7109375" style="559" customWidth="1"/>
    <col min="11275" max="11275" width="15.85546875" style="559" customWidth="1"/>
    <col min="11276" max="11276" width="18.85546875" style="559" customWidth="1"/>
    <col min="11277" max="11277" width="17.5703125" style="559" customWidth="1"/>
    <col min="11278" max="11278" width="18.140625" style="559" customWidth="1"/>
    <col min="11279" max="11279" width="18.5703125" style="559" customWidth="1"/>
    <col min="11280" max="11280" width="18.28515625" style="559" customWidth="1"/>
    <col min="11281" max="11281" width="16.85546875" style="559" customWidth="1"/>
    <col min="11282" max="11282" width="19.7109375" style="559" customWidth="1"/>
    <col min="11283" max="11283" width="19.85546875" style="559" customWidth="1"/>
    <col min="11284" max="11284" width="25" style="559" customWidth="1"/>
    <col min="11285" max="11522" width="11.42578125" style="559"/>
    <col min="11523" max="11523" width="30.7109375" style="559" customWidth="1"/>
    <col min="11524" max="11524" width="23.5703125" style="559" customWidth="1"/>
    <col min="11525" max="11525" width="12.42578125" style="559" customWidth="1"/>
    <col min="11526" max="11526" width="14" style="559" customWidth="1"/>
    <col min="11527" max="11528" width="15.42578125" style="559" customWidth="1"/>
    <col min="11529" max="11529" width="15" style="559" bestFit="1" customWidth="1"/>
    <col min="11530" max="11530" width="13.7109375" style="559" customWidth="1"/>
    <col min="11531" max="11531" width="15.85546875" style="559" customWidth="1"/>
    <col min="11532" max="11532" width="18.85546875" style="559" customWidth="1"/>
    <col min="11533" max="11533" width="17.5703125" style="559" customWidth="1"/>
    <col min="11534" max="11534" width="18.140625" style="559" customWidth="1"/>
    <col min="11535" max="11535" width="18.5703125" style="559" customWidth="1"/>
    <col min="11536" max="11536" width="18.28515625" style="559" customWidth="1"/>
    <col min="11537" max="11537" width="16.85546875" style="559" customWidth="1"/>
    <col min="11538" max="11538" width="19.7109375" style="559" customWidth="1"/>
    <col min="11539" max="11539" width="19.85546875" style="559" customWidth="1"/>
    <col min="11540" max="11540" width="25" style="559" customWidth="1"/>
    <col min="11541" max="11778" width="11.42578125" style="559"/>
    <col min="11779" max="11779" width="30.7109375" style="559" customWidth="1"/>
    <col min="11780" max="11780" width="23.5703125" style="559" customWidth="1"/>
    <col min="11781" max="11781" width="12.42578125" style="559" customWidth="1"/>
    <col min="11782" max="11782" width="14" style="559" customWidth="1"/>
    <col min="11783" max="11784" width="15.42578125" style="559" customWidth="1"/>
    <col min="11785" max="11785" width="15" style="559" bestFit="1" customWidth="1"/>
    <col min="11786" max="11786" width="13.7109375" style="559" customWidth="1"/>
    <col min="11787" max="11787" width="15.85546875" style="559" customWidth="1"/>
    <col min="11788" max="11788" width="18.85546875" style="559" customWidth="1"/>
    <col min="11789" max="11789" width="17.5703125" style="559" customWidth="1"/>
    <col min="11790" max="11790" width="18.140625" style="559" customWidth="1"/>
    <col min="11791" max="11791" width="18.5703125" style="559" customWidth="1"/>
    <col min="11792" max="11792" width="18.28515625" style="559" customWidth="1"/>
    <col min="11793" max="11793" width="16.85546875" style="559" customWidth="1"/>
    <col min="11794" max="11794" width="19.7109375" style="559" customWidth="1"/>
    <col min="11795" max="11795" width="19.85546875" style="559" customWidth="1"/>
    <col min="11796" max="11796" width="25" style="559" customWidth="1"/>
    <col min="11797" max="12034" width="11.42578125" style="559"/>
    <col min="12035" max="12035" width="30.7109375" style="559" customWidth="1"/>
    <col min="12036" max="12036" width="23.5703125" style="559" customWidth="1"/>
    <col min="12037" max="12037" width="12.42578125" style="559" customWidth="1"/>
    <col min="12038" max="12038" width="14" style="559" customWidth="1"/>
    <col min="12039" max="12040" width="15.42578125" style="559" customWidth="1"/>
    <col min="12041" max="12041" width="15" style="559" bestFit="1" customWidth="1"/>
    <col min="12042" max="12042" width="13.7109375" style="559" customWidth="1"/>
    <col min="12043" max="12043" width="15.85546875" style="559" customWidth="1"/>
    <col min="12044" max="12044" width="18.85546875" style="559" customWidth="1"/>
    <col min="12045" max="12045" width="17.5703125" style="559" customWidth="1"/>
    <col min="12046" max="12046" width="18.140625" style="559" customWidth="1"/>
    <col min="12047" max="12047" width="18.5703125" style="559" customWidth="1"/>
    <col min="12048" max="12048" width="18.28515625" style="559" customWidth="1"/>
    <col min="12049" max="12049" width="16.85546875" style="559" customWidth="1"/>
    <col min="12050" max="12050" width="19.7109375" style="559" customWidth="1"/>
    <col min="12051" max="12051" width="19.85546875" style="559" customWidth="1"/>
    <col min="12052" max="12052" width="25" style="559" customWidth="1"/>
    <col min="12053" max="12290" width="11.42578125" style="559"/>
    <col min="12291" max="12291" width="30.7109375" style="559" customWidth="1"/>
    <col min="12292" max="12292" width="23.5703125" style="559" customWidth="1"/>
    <col min="12293" max="12293" width="12.42578125" style="559" customWidth="1"/>
    <col min="12294" max="12294" width="14" style="559" customWidth="1"/>
    <col min="12295" max="12296" width="15.42578125" style="559" customWidth="1"/>
    <col min="12297" max="12297" width="15" style="559" bestFit="1" customWidth="1"/>
    <col min="12298" max="12298" width="13.7109375" style="559" customWidth="1"/>
    <col min="12299" max="12299" width="15.85546875" style="559" customWidth="1"/>
    <col min="12300" max="12300" width="18.85546875" style="559" customWidth="1"/>
    <col min="12301" max="12301" width="17.5703125" style="559" customWidth="1"/>
    <col min="12302" max="12302" width="18.140625" style="559" customWidth="1"/>
    <col min="12303" max="12303" width="18.5703125" style="559" customWidth="1"/>
    <col min="12304" max="12304" width="18.28515625" style="559" customWidth="1"/>
    <col min="12305" max="12305" width="16.85546875" style="559" customWidth="1"/>
    <col min="12306" max="12306" width="19.7109375" style="559" customWidth="1"/>
    <col min="12307" max="12307" width="19.85546875" style="559" customWidth="1"/>
    <col min="12308" max="12308" width="25" style="559" customWidth="1"/>
    <col min="12309" max="12546" width="11.42578125" style="559"/>
    <col min="12547" max="12547" width="30.7109375" style="559" customWidth="1"/>
    <col min="12548" max="12548" width="23.5703125" style="559" customWidth="1"/>
    <col min="12549" max="12549" width="12.42578125" style="559" customWidth="1"/>
    <col min="12550" max="12550" width="14" style="559" customWidth="1"/>
    <col min="12551" max="12552" width="15.42578125" style="559" customWidth="1"/>
    <col min="12553" max="12553" width="15" style="559" bestFit="1" customWidth="1"/>
    <col min="12554" max="12554" width="13.7109375" style="559" customWidth="1"/>
    <col min="12555" max="12555" width="15.85546875" style="559" customWidth="1"/>
    <col min="12556" max="12556" width="18.85546875" style="559" customWidth="1"/>
    <col min="12557" max="12557" width="17.5703125" style="559" customWidth="1"/>
    <col min="12558" max="12558" width="18.140625" style="559" customWidth="1"/>
    <col min="12559" max="12559" width="18.5703125" style="559" customWidth="1"/>
    <col min="12560" max="12560" width="18.28515625" style="559" customWidth="1"/>
    <col min="12561" max="12561" width="16.85546875" style="559" customWidth="1"/>
    <col min="12562" max="12562" width="19.7109375" style="559" customWidth="1"/>
    <col min="12563" max="12563" width="19.85546875" style="559" customWidth="1"/>
    <col min="12564" max="12564" width="25" style="559" customWidth="1"/>
    <col min="12565" max="12802" width="11.42578125" style="559"/>
    <col min="12803" max="12803" width="30.7109375" style="559" customWidth="1"/>
    <col min="12804" max="12804" width="23.5703125" style="559" customWidth="1"/>
    <col min="12805" max="12805" width="12.42578125" style="559" customWidth="1"/>
    <col min="12806" max="12806" width="14" style="559" customWidth="1"/>
    <col min="12807" max="12808" width="15.42578125" style="559" customWidth="1"/>
    <col min="12809" max="12809" width="15" style="559" bestFit="1" customWidth="1"/>
    <col min="12810" max="12810" width="13.7109375" style="559" customWidth="1"/>
    <col min="12811" max="12811" width="15.85546875" style="559" customWidth="1"/>
    <col min="12812" max="12812" width="18.85546875" style="559" customWidth="1"/>
    <col min="12813" max="12813" width="17.5703125" style="559" customWidth="1"/>
    <col min="12814" max="12814" width="18.140625" style="559" customWidth="1"/>
    <col min="12815" max="12815" width="18.5703125" style="559" customWidth="1"/>
    <col min="12816" max="12816" width="18.28515625" style="559" customWidth="1"/>
    <col min="12817" max="12817" width="16.85546875" style="559" customWidth="1"/>
    <col min="12818" max="12818" width="19.7109375" style="559" customWidth="1"/>
    <col min="12819" max="12819" width="19.85546875" style="559" customWidth="1"/>
    <col min="12820" max="12820" width="25" style="559" customWidth="1"/>
    <col min="12821" max="13058" width="11.42578125" style="559"/>
    <col min="13059" max="13059" width="30.7109375" style="559" customWidth="1"/>
    <col min="13060" max="13060" width="23.5703125" style="559" customWidth="1"/>
    <col min="13061" max="13061" width="12.42578125" style="559" customWidth="1"/>
    <col min="13062" max="13062" width="14" style="559" customWidth="1"/>
    <col min="13063" max="13064" width="15.42578125" style="559" customWidth="1"/>
    <col min="13065" max="13065" width="15" style="559" bestFit="1" customWidth="1"/>
    <col min="13066" max="13066" width="13.7109375" style="559" customWidth="1"/>
    <col min="13067" max="13067" width="15.85546875" style="559" customWidth="1"/>
    <col min="13068" max="13068" width="18.85546875" style="559" customWidth="1"/>
    <col min="13069" max="13069" width="17.5703125" style="559" customWidth="1"/>
    <col min="13070" max="13070" width="18.140625" style="559" customWidth="1"/>
    <col min="13071" max="13071" width="18.5703125" style="559" customWidth="1"/>
    <col min="13072" max="13072" width="18.28515625" style="559" customWidth="1"/>
    <col min="13073" max="13073" width="16.85546875" style="559" customWidth="1"/>
    <col min="13074" max="13074" width="19.7109375" style="559" customWidth="1"/>
    <col min="13075" max="13075" width="19.85546875" style="559" customWidth="1"/>
    <col min="13076" max="13076" width="25" style="559" customWidth="1"/>
    <col min="13077" max="13314" width="11.42578125" style="559"/>
    <col min="13315" max="13315" width="30.7109375" style="559" customWidth="1"/>
    <col min="13316" max="13316" width="23.5703125" style="559" customWidth="1"/>
    <col min="13317" max="13317" width="12.42578125" style="559" customWidth="1"/>
    <col min="13318" max="13318" width="14" style="559" customWidth="1"/>
    <col min="13319" max="13320" width="15.42578125" style="559" customWidth="1"/>
    <col min="13321" max="13321" width="15" style="559" bestFit="1" customWidth="1"/>
    <col min="13322" max="13322" width="13.7109375" style="559" customWidth="1"/>
    <col min="13323" max="13323" width="15.85546875" style="559" customWidth="1"/>
    <col min="13324" max="13324" width="18.85546875" style="559" customWidth="1"/>
    <col min="13325" max="13325" width="17.5703125" style="559" customWidth="1"/>
    <col min="13326" max="13326" width="18.140625" style="559" customWidth="1"/>
    <col min="13327" max="13327" width="18.5703125" style="559" customWidth="1"/>
    <col min="13328" max="13328" width="18.28515625" style="559" customWidth="1"/>
    <col min="13329" max="13329" width="16.85546875" style="559" customWidth="1"/>
    <col min="13330" max="13330" width="19.7109375" style="559" customWidth="1"/>
    <col min="13331" max="13331" width="19.85546875" style="559" customWidth="1"/>
    <col min="13332" max="13332" width="25" style="559" customWidth="1"/>
    <col min="13333" max="13570" width="11.42578125" style="559"/>
    <col min="13571" max="13571" width="30.7109375" style="559" customWidth="1"/>
    <col min="13572" max="13572" width="23.5703125" style="559" customWidth="1"/>
    <col min="13573" max="13573" width="12.42578125" style="559" customWidth="1"/>
    <col min="13574" max="13574" width="14" style="559" customWidth="1"/>
    <col min="13575" max="13576" width="15.42578125" style="559" customWidth="1"/>
    <col min="13577" max="13577" width="15" style="559" bestFit="1" customWidth="1"/>
    <col min="13578" max="13578" width="13.7109375" style="559" customWidth="1"/>
    <col min="13579" max="13579" width="15.85546875" style="559" customWidth="1"/>
    <col min="13580" max="13580" width="18.85546875" style="559" customWidth="1"/>
    <col min="13581" max="13581" width="17.5703125" style="559" customWidth="1"/>
    <col min="13582" max="13582" width="18.140625" style="559" customWidth="1"/>
    <col min="13583" max="13583" width="18.5703125" style="559" customWidth="1"/>
    <col min="13584" max="13584" width="18.28515625" style="559" customWidth="1"/>
    <col min="13585" max="13585" width="16.85546875" style="559" customWidth="1"/>
    <col min="13586" max="13586" width="19.7109375" style="559" customWidth="1"/>
    <col min="13587" max="13587" width="19.85546875" style="559" customWidth="1"/>
    <col min="13588" max="13588" width="25" style="559" customWidth="1"/>
    <col min="13589" max="13826" width="11.42578125" style="559"/>
    <col min="13827" max="13827" width="30.7109375" style="559" customWidth="1"/>
    <col min="13828" max="13828" width="23.5703125" style="559" customWidth="1"/>
    <col min="13829" max="13829" width="12.42578125" style="559" customWidth="1"/>
    <col min="13830" max="13830" width="14" style="559" customWidth="1"/>
    <col min="13831" max="13832" width="15.42578125" style="559" customWidth="1"/>
    <col min="13833" max="13833" width="15" style="559" bestFit="1" customWidth="1"/>
    <col min="13834" max="13834" width="13.7109375" style="559" customWidth="1"/>
    <col min="13835" max="13835" width="15.85546875" style="559" customWidth="1"/>
    <col min="13836" max="13836" width="18.85546875" style="559" customWidth="1"/>
    <col min="13837" max="13837" width="17.5703125" style="559" customWidth="1"/>
    <col min="13838" max="13838" width="18.140625" style="559" customWidth="1"/>
    <col min="13839" max="13839" width="18.5703125" style="559" customWidth="1"/>
    <col min="13840" max="13840" width="18.28515625" style="559" customWidth="1"/>
    <col min="13841" max="13841" width="16.85546875" style="559" customWidth="1"/>
    <col min="13842" max="13842" width="19.7109375" style="559" customWidth="1"/>
    <col min="13843" max="13843" width="19.85546875" style="559" customWidth="1"/>
    <col min="13844" max="13844" width="25" style="559" customWidth="1"/>
    <col min="13845" max="14082" width="11.42578125" style="559"/>
    <col min="14083" max="14083" width="30.7109375" style="559" customWidth="1"/>
    <col min="14084" max="14084" width="23.5703125" style="559" customWidth="1"/>
    <col min="14085" max="14085" width="12.42578125" style="559" customWidth="1"/>
    <col min="14086" max="14086" width="14" style="559" customWidth="1"/>
    <col min="14087" max="14088" width="15.42578125" style="559" customWidth="1"/>
    <col min="14089" max="14089" width="15" style="559" bestFit="1" customWidth="1"/>
    <col min="14090" max="14090" width="13.7109375" style="559" customWidth="1"/>
    <col min="14091" max="14091" width="15.85546875" style="559" customWidth="1"/>
    <col min="14092" max="14092" width="18.85546875" style="559" customWidth="1"/>
    <col min="14093" max="14093" width="17.5703125" style="559" customWidth="1"/>
    <col min="14094" max="14094" width="18.140625" style="559" customWidth="1"/>
    <col min="14095" max="14095" width="18.5703125" style="559" customWidth="1"/>
    <col min="14096" max="14096" width="18.28515625" style="559" customWidth="1"/>
    <col min="14097" max="14097" width="16.85546875" style="559" customWidth="1"/>
    <col min="14098" max="14098" width="19.7109375" style="559" customWidth="1"/>
    <col min="14099" max="14099" width="19.85546875" style="559" customWidth="1"/>
    <col min="14100" max="14100" width="25" style="559" customWidth="1"/>
    <col min="14101" max="14338" width="11.42578125" style="559"/>
    <col min="14339" max="14339" width="30.7109375" style="559" customWidth="1"/>
    <col min="14340" max="14340" width="23.5703125" style="559" customWidth="1"/>
    <col min="14341" max="14341" width="12.42578125" style="559" customWidth="1"/>
    <col min="14342" max="14342" width="14" style="559" customWidth="1"/>
    <col min="14343" max="14344" width="15.42578125" style="559" customWidth="1"/>
    <col min="14345" max="14345" width="15" style="559" bestFit="1" customWidth="1"/>
    <col min="14346" max="14346" width="13.7109375" style="559" customWidth="1"/>
    <col min="14347" max="14347" width="15.85546875" style="559" customWidth="1"/>
    <col min="14348" max="14348" width="18.85546875" style="559" customWidth="1"/>
    <col min="14349" max="14349" width="17.5703125" style="559" customWidth="1"/>
    <col min="14350" max="14350" width="18.140625" style="559" customWidth="1"/>
    <col min="14351" max="14351" width="18.5703125" style="559" customWidth="1"/>
    <col min="14352" max="14352" width="18.28515625" style="559" customWidth="1"/>
    <col min="14353" max="14353" width="16.85546875" style="559" customWidth="1"/>
    <col min="14354" max="14354" width="19.7109375" style="559" customWidth="1"/>
    <col min="14355" max="14355" width="19.85546875" style="559" customWidth="1"/>
    <col min="14356" max="14356" width="25" style="559" customWidth="1"/>
    <col min="14357" max="14594" width="11.42578125" style="559"/>
    <col min="14595" max="14595" width="30.7109375" style="559" customWidth="1"/>
    <col min="14596" max="14596" width="23.5703125" style="559" customWidth="1"/>
    <col min="14597" max="14597" width="12.42578125" style="559" customWidth="1"/>
    <col min="14598" max="14598" width="14" style="559" customWidth="1"/>
    <col min="14599" max="14600" width="15.42578125" style="559" customWidth="1"/>
    <col min="14601" max="14601" width="15" style="559" bestFit="1" customWidth="1"/>
    <col min="14602" max="14602" width="13.7109375" style="559" customWidth="1"/>
    <col min="14603" max="14603" width="15.85546875" style="559" customWidth="1"/>
    <col min="14604" max="14604" width="18.85546875" style="559" customWidth="1"/>
    <col min="14605" max="14605" width="17.5703125" style="559" customWidth="1"/>
    <col min="14606" max="14606" width="18.140625" style="559" customWidth="1"/>
    <col min="14607" max="14607" width="18.5703125" style="559" customWidth="1"/>
    <col min="14608" max="14608" width="18.28515625" style="559" customWidth="1"/>
    <col min="14609" max="14609" width="16.85546875" style="559" customWidth="1"/>
    <col min="14610" max="14610" width="19.7109375" style="559" customWidth="1"/>
    <col min="14611" max="14611" width="19.85546875" style="559" customWidth="1"/>
    <col min="14612" max="14612" width="25" style="559" customWidth="1"/>
    <col min="14613" max="14850" width="11.42578125" style="559"/>
    <col min="14851" max="14851" width="30.7109375" style="559" customWidth="1"/>
    <col min="14852" max="14852" width="23.5703125" style="559" customWidth="1"/>
    <col min="14853" max="14853" width="12.42578125" style="559" customWidth="1"/>
    <col min="14854" max="14854" width="14" style="559" customWidth="1"/>
    <col min="14855" max="14856" width="15.42578125" style="559" customWidth="1"/>
    <col min="14857" max="14857" width="15" style="559" bestFit="1" customWidth="1"/>
    <col min="14858" max="14858" width="13.7109375" style="559" customWidth="1"/>
    <col min="14859" max="14859" width="15.85546875" style="559" customWidth="1"/>
    <col min="14860" max="14860" width="18.85546875" style="559" customWidth="1"/>
    <col min="14861" max="14861" width="17.5703125" style="559" customWidth="1"/>
    <col min="14862" max="14862" width="18.140625" style="559" customWidth="1"/>
    <col min="14863" max="14863" width="18.5703125" style="559" customWidth="1"/>
    <col min="14864" max="14864" width="18.28515625" style="559" customWidth="1"/>
    <col min="14865" max="14865" width="16.85546875" style="559" customWidth="1"/>
    <col min="14866" max="14866" width="19.7109375" style="559" customWidth="1"/>
    <col min="14867" max="14867" width="19.85546875" style="559" customWidth="1"/>
    <col min="14868" max="14868" width="25" style="559" customWidth="1"/>
    <col min="14869" max="15106" width="11.42578125" style="559"/>
    <col min="15107" max="15107" width="30.7109375" style="559" customWidth="1"/>
    <col min="15108" max="15108" width="23.5703125" style="559" customWidth="1"/>
    <col min="15109" max="15109" width="12.42578125" style="559" customWidth="1"/>
    <col min="15110" max="15110" width="14" style="559" customWidth="1"/>
    <col min="15111" max="15112" width="15.42578125" style="559" customWidth="1"/>
    <col min="15113" max="15113" width="15" style="559" bestFit="1" customWidth="1"/>
    <col min="15114" max="15114" width="13.7109375" style="559" customWidth="1"/>
    <col min="15115" max="15115" width="15.85546875" style="559" customWidth="1"/>
    <col min="15116" max="15116" width="18.85546875" style="559" customWidth="1"/>
    <col min="15117" max="15117" width="17.5703125" style="559" customWidth="1"/>
    <col min="15118" max="15118" width="18.140625" style="559" customWidth="1"/>
    <col min="15119" max="15119" width="18.5703125" style="559" customWidth="1"/>
    <col min="15120" max="15120" width="18.28515625" style="559" customWidth="1"/>
    <col min="15121" max="15121" width="16.85546875" style="559" customWidth="1"/>
    <col min="15122" max="15122" width="19.7109375" style="559" customWidth="1"/>
    <col min="15123" max="15123" width="19.85546875" style="559" customWidth="1"/>
    <col min="15124" max="15124" width="25" style="559" customWidth="1"/>
    <col min="15125" max="15362" width="11.42578125" style="559"/>
    <col min="15363" max="15363" width="30.7109375" style="559" customWidth="1"/>
    <col min="15364" max="15364" width="23.5703125" style="559" customWidth="1"/>
    <col min="15365" max="15365" width="12.42578125" style="559" customWidth="1"/>
    <col min="15366" max="15366" width="14" style="559" customWidth="1"/>
    <col min="15367" max="15368" width="15.42578125" style="559" customWidth="1"/>
    <col min="15369" max="15369" width="15" style="559" bestFit="1" customWidth="1"/>
    <col min="15370" max="15370" width="13.7109375" style="559" customWidth="1"/>
    <col min="15371" max="15371" width="15.85546875" style="559" customWidth="1"/>
    <col min="15372" max="15372" width="18.85546875" style="559" customWidth="1"/>
    <col min="15373" max="15373" width="17.5703125" style="559" customWidth="1"/>
    <col min="15374" max="15374" width="18.140625" style="559" customWidth="1"/>
    <col min="15375" max="15375" width="18.5703125" style="559" customWidth="1"/>
    <col min="15376" max="15376" width="18.28515625" style="559" customWidth="1"/>
    <col min="15377" max="15377" width="16.85546875" style="559" customWidth="1"/>
    <col min="15378" max="15378" width="19.7109375" style="559" customWidth="1"/>
    <col min="15379" max="15379" width="19.85546875" style="559" customWidth="1"/>
    <col min="15380" max="15380" width="25" style="559" customWidth="1"/>
    <col min="15381" max="15618" width="11.42578125" style="559"/>
    <col min="15619" max="15619" width="30.7109375" style="559" customWidth="1"/>
    <col min="15620" max="15620" width="23.5703125" style="559" customWidth="1"/>
    <col min="15621" max="15621" width="12.42578125" style="559" customWidth="1"/>
    <col min="15622" max="15622" width="14" style="559" customWidth="1"/>
    <col min="15623" max="15624" width="15.42578125" style="559" customWidth="1"/>
    <col min="15625" max="15625" width="15" style="559" bestFit="1" customWidth="1"/>
    <col min="15626" max="15626" width="13.7109375" style="559" customWidth="1"/>
    <col min="15627" max="15627" width="15.85546875" style="559" customWidth="1"/>
    <col min="15628" max="15628" width="18.85546875" style="559" customWidth="1"/>
    <col min="15629" max="15629" width="17.5703125" style="559" customWidth="1"/>
    <col min="15630" max="15630" width="18.140625" style="559" customWidth="1"/>
    <col min="15631" max="15631" width="18.5703125" style="559" customWidth="1"/>
    <col min="15632" max="15632" width="18.28515625" style="559" customWidth="1"/>
    <col min="15633" max="15633" width="16.85546875" style="559" customWidth="1"/>
    <col min="15634" max="15634" width="19.7109375" style="559" customWidth="1"/>
    <col min="15635" max="15635" width="19.85546875" style="559" customWidth="1"/>
    <col min="15636" max="15636" width="25" style="559" customWidth="1"/>
    <col min="15637" max="15874" width="11.42578125" style="559"/>
    <col min="15875" max="15875" width="30.7109375" style="559" customWidth="1"/>
    <col min="15876" max="15876" width="23.5703125" style="559" customWidth="1"/>
    <col min="15877" max="15877" width="12.42578125" style="559" customWidth="1"/>
    <col min="15878" max="15878" width="14" style="559" customWidth="1"/>
    <col min="15879" max="15880" width="15.42578125" style="559" customWidth="1"/>
    <col min="15881" max="15881" width="15" style="559" bestFit="1" customWidth="1"/>
    <col min="15882" max="15882" width="13.7109375" style="559" customWidth="1"/>
    <col min="15883" max="15883" width="15.85546875" style="559" customWidth="1"/>
    <col min="15884" max="15884" width="18.85546875" style="559" customWidth="1"/>
    <col min="15885" max="15885" width="17.5703125" style="559" customWidth="1"/>
    <col min="15886" max="15886" width="18.140625" style="559" customWidth="1"/>
    <col min="15887" max="15887" width="18.5703125" style="559" customWidth="1"/>
    <col min="15888" max="15888" width="18.28515625" style="559" customWidth="1"/>
    <col min="15889" max="15889" width="16.85546875" style="559" customWidth="1"/>
    <col min="15890" max="15890" width="19.7109375" style="559" customWidth="1"/>
    <col min="15891" max="15891" width="19.85546875" style="559" customWidth="1"/>
    <col min="15892" max="15892" width="25" style="559" customWidth="1"/>
    <col min="15893" max="16130" width="11.42578125" style="559"/>
    <col min="16131" max="16131" width="30.7109375" style="559" customWidth="1"/>
    <col min="16132" max="16132" width="23.5703125" style="559" customWidth="1"/>
    <col min="16133" max="16133" width="12.42578125" style="559" customWidth="1"/>
    <col min="16134" max="16134" width="14" style="559" customWidth="1"/>
    <col min="16135" max="16136" width="15.42578125" style="559" customWidth="1"/>
    <col min="16137" max="16137" width="15" style="559" bestFit="1" customWidth="1"/>
    <col min="16138" max="16138" width="13.7109375" style="559" customWidth="1"/>
    <col min="16139" max="16139" width="15.85546875" style="559" customWidth="1"/>
    <col min="16140" max="16140" width="18.85546875" style="559" customWidth="1"/>
    <col min="16141" max="16141" width="17.5703125" style="559" customWidth="1"/>
    <col min="16142" max="16142" width="18.140625" style="559" customWidth="1"/>
    <col min="16143" max="16143" width="18.5703125" style="559" customWidth="1"/>
    <col min="16144" max="16144" width="18.28515625" style="559" customWidth="1"/>
    <col min="16145" max="16145" width="16.85546875" style="559" customWidth="1"/>
    <col min="16146" max="16146" width="19.7109375" style="559" customWidth="1"/>
    <col min="16147" max="16147" width="19.85546875" style="559" customWidth="1"/>
    <col min="16148" max="16148" width="25" style="559" customWidth="1"/>
    <col min="16149" max="16384" width="11.42578125" style="559"/>
  </cols>
  <sheetData>
    <row r="1" spans="1:22" ht="15" customHeight="1" x14ac:dyDescent="0.25">
      <c r="A1" s="828" t="s">
        <v>1946</v>
      </c>
      <c r="B1" s="828"/>
      <c r="C1" s="828"/>
      <c r="D1" s="828"/>
      <c r="E1" s="828"/>
      <c r="F1" s="828"/>
      <c r="G1" s="828"/>
      <c r="H1" s="828"/>
      <c r="I1" s="828"/>
      <c r="J1" s="828"/>
      <c r="K1" s="828"/>
      <c r="L1" s="828"/>
      <c r="M1" s="828"/>
      <c r="N1" s="828"/>
      <c r="O1" s="828"/>
      <c r="P1" s="828"/>
      <c r="Q1" s="828"/>
      <c r="R1" s="828"/>
      <c r="S1" s="829"/>
    </row>
    <row r="2" spans="1:22" ht="15" customHeight="1" x14ac:dyDescent="0.25">
      <c r="A2" s="828"/>
      <c r="B2" s="828"/>
      <c r="C2" s="828"/>
      <c r="D2" s="828"/>
      <c r="E2" s="828"/>
      <c r="F2" s="828"/>
      <c r="G2" s="828"/>
      <c r="H2" s="828"/>
      <c r="I2" s="828"/>
      <c r="J2" s="828"/>
      <c r="K2" s="828"/>
      <c r="L2" s="828"/>
      <c r="M2" s="828"/>
      <c r="N2" s="828"/>
      <c r="O2" s="828"/>
      <c r="P2" s="828"/>
      <c r="Q2" s="828"/>
      <c r="R2" s="828"/>
      <c r="S2" s="829"/>
    </row>
    <row r="3" spans="1:22" ht="15" customHeight="1" x14ac:dyDescent="0.25">
      <c r="A3" s="828"/>
      <c r="B3" s="828"/>
      <c r="C3" s="828"/>
      <c r="D3" s="828"/>
      <c r="E3" s="828"/>
      <c r="F3" s="828"/>
      <c r="G3" s="828"/>
      <c r="H3" s="828"/>
      <c r="I3" s="828"/>
      <c r="J3" s="828"/>
      <c r="K3" s="828"/>
      <c r="L3" s="828"/>
      <c r="M3" s="828"/>
      <c r="N3" s="828"/>
      <c r="O3" s="828"/>
      <c r="P3" s="828"/>
      <c r="Q3" s="828"/>
      <c r="R3" s="828"/>
      <c r="S3" s="829"/>
    </row>
    <row r="4" spans="1:22" ht="15" customHeight="1" x14ac:dyDescent="0.25">
      <c r="A4" s="828"/>
      <c r="B4" s="828"/>
      <c r="C4" s="828"/>
      <c r="D4" s="828"/>
      <c r="E4" s="828"/>
      <c r="F4" s="828"/>
      <c r="G4" s="828"/>
      <c r="H4" s="828"/>
      <c r="I4" s="828"/>
      <c r="J4" s="828"/>
      <c r="K4" s="828"/>
      <c r="L4" s="828"/>
      <c r="M4" s="828"/>
      <c r="N4" s="828"/>
      <c r="O4" s="828"/>
      <c r="P4" s="828"/>
      <c r="Q4" s="828"/>
      <c r="R4" s="828"/>
      <c r="S4" s="829"/>
    </row>
    <row r="5" spans="1:22" ht="15" customHeight="1" x14ac:dyDescent="0.25">
      <c r="A5" s="828"/>
      <c r="B5" s="828"/>
      <c r="C5" s="828"/>
      <c r="D5" s="828"/>
      <c r="E5" s="828"/>
      <c r="F5" s="828"/>
      <c r="G5" s="828"/>
      <c r="H5" s="828"/>
      <c r="I5" s="828"/>
      <c r="J5" s="828"/>
      <c r="K5" s="828"/>
      <c r="L5" s="828"/>
      <c r="M5" s="828"/>
      <c r="N5" s="828"/>
      <c r="O5" s="828"/>
      <c r="P5" s="828"/>
      <c r="Q5" s="828"/>
      <c r="R5" s="828"/>
      <c r="S5" s="829"/>
    </row>
    <row r="6" spans="1:22" ht="11.25" customHeight="1" thickBot="1" x14ac:dyDescent="0.3">
      <c r="A6" s="830"/>
      <c r="B6" s="830"/>
      <c r="C6" s="830"/>
      <c r="D6" s="830"/>
      <c r="E6" s="830"/>
      <c r="F6" s="830"/>
      <c r="G6" s="830"/>
      <c r="H6" s="830"/>
      <c r="I6" s="830"/>
      <c r="J6" s="830"/>
      <c r="K6" s="830"/>
      <c r="L6" s="830"/>
      <c r="M6" s="830"/>
      <c r="N6" s="830"/>
      <c r="O6" s="830"/>
      <c r="P6" s="830"/>
      <c r="Q6" s="830"/>
      <c r="R6" s="830"/>
      <c r="S6" s="831"/>
    </row>
    <row r="7" spans="1:22" s="576" customFormat="1" ht="11.25" hidden="1" customHeight="1" x14ac:dyDescent="0.25">
      <c r="A7" s="585"/>
      <c r="B7" s="585"/>
      <c r="C7" s="585"/>
      <c r="D7" s="585"/>
      <c r="E7" s="585"/>
      <c r="F7" s="585"/>
      <c r="G7" s="585"/>
      <c r="H7" s="585"/>
      <c r="I7" s="585"/>
      <c r="J7" s="585"/>
      <c r="K7" s="586">
        <f>K8-K176</f>
        <v>0</v>
      </c>
      <c r="L7" s="586">
        <f t="shared" ref="L7:S7" si="0">L8-L176</f>
        <v>0</v>
      </c>
      <c r="M7" s="586">
        <f t="shared" si="0"/>
        <v>0</v>
      </c>
      <c r="N7" s="586">
        <f t="shared" si="0"/>
        <v>0</v>
      </c>
      <c r="O7" s="586">
        <f t="shared" si="0"/>
        <v>0</v>
      </c>
      <c r="P7" s="586">
        <f t="shared" si="0"/>
        <v>0</v>
      </c>
      <c r="Q7" s="586">
        <f t="shared" si="0"/>
        <v>0</v>
      </c>
      <c r="R7" s="586">
        <f t="shared" si="0"/>
        <v>0</v>
      </c>
      <c r="S7" s="586">
        <f t="shared" si="0"/>
        <v>0</v>
      </c>
      <c r="T7" s="575"/>
    </row>
    <row r="8" spans="1:22" s="580" customFormat="1" ht="28.5" hidden="1" customHeight="1" thickBot="1" x14ac:dyDescent="0.25">
      <c r="A8" s="577"/>
      <c r="B8" s="577"/>
      <c r="C8" s="577"/>
      <c r="D8" s="577"/>
      <c r="E8" s="577"/>
      <c r="F8" s="577"/>
      <c r="G8" s="577"/>
      <c r="H8" s="577"/>
      <c r="I8" s="577"/>
      <c r="J8" s="577"/>
      <c r="K8" s="578">
        <f>SUM(K11:K175)</f>
        <v>17462449.199999996</v>
      </c>
      <c r="L8" s="578">
        <f>SUM(L11:L175)</f>
        <v>0</v>
      </c>
      <c r="M8" s="578">
        <f t="shared" ref="M8:S8" si="1">SUM(M11:M175)</f>
        <v>239342.78434210562</v>
      </c>
      <c r="N8" s="578">
        <f t="shared" si="1"/>
        <v>3231251.9999999935</v>
      </c>
      <c r="O8" s="578">
        <f t="shared" si="1"/>
        <v>121313</v>
      </c>
      <c r="P8" s="578">
        <f t="shared" si="1"/>
        <v>286559.22000000009</v>
      </c>
      <c r="Q8" s="578">
        <f t="shared" si="1"/>
        <v>698497.96800000162</v>
      </c>
      <c r="R8" s="578">
        <f t="shared" si="1"/>
        <v>21340916.204342097</v>
      </c>
      <c r="S8" s="578">
        <f t="shared" si="1"/>
        <v>22039414.172342096</v>
      </c>
      <c r="T8" s="579"/>
    </row>
    <row r="9" spans="1:22" s="571" customFormat="1" ht="18.75" customHeight="1" thickBot="1" x14ac:dyDescent="0.3">
      <c r="A9" s="819" t="s">
        <v>2070</v>
      </c>
      <c r="B9" s="820" t="s">
        <v>1947</v>
      </c>
      <c r="C9" s="820" t="s">
        <v>1948</v>
      </c>
      <c r="D9" s="821" t="s">
        <v>1949</v>
      </c>
      <c r="E9" s="822"/>
      <c r="F9" s="574"/>
      <c r="G9" s="820" t="s">
        <v>1950</v>
      </c>
      <c r="H9" s="820" t="s">
        <v>1951</v>
      </c>
      <c r="I9" s="823" t="s">
        <v>1952</v>
      </c>
      <c r="J9" s="824"/>
      <c r="K9" s="825"/>
      <c r="L9" s="826" t="s">
        <v>1953</v>
      </c>
      <c r="M9" s="826" t="s">
        <v>1954</v>
      </c>
      <c r="N9" s="826" t="s">
        <v>1955</v>
      </c>
      <c r="O9" s="826" t="s">
        <v>1956</v>
      </c>
      <c r="P9" s="826" t="s">
        <v>1957</v>
      </c>
      <c r="Q9" s="826" t="s">
        <v>1958</v>
      </c>
      <c r="R9" s="826" t="s">
        <v>1959</v>
      </c>
      <c r="S9" s="826" t="s">
        <v>1960</v>
      </c>
      <c r="T9" s="832" t="s">
        <v>1961</v>
      </c>
    </row>
    <row r="10" spans="1:22" s="571" customFormat="1" ht="78" customHeight="1" x14ac:dyDescent="0.25">
      <c r="A10" s="820"/>
      <c r="B10" s="820"/>
      <c r="C10" s="820"/>
      <c r="D10" s="821"/>
      <c r="E10" s="822"/>
      <c r="F10" s="574" t="s">
        <v>39</v>
      </c>
      <c r="G10" s="820"/>
      <c r="H10" s="820"/>
      <c r="I10" s="572" t="s">
        <v>1962</v>
      </c>
      <c r="J10" s="572" t="s">
        <v>1963</v>
      </c>
      <c r="K10" s="572" t="s">
        <v>345</v>
      </c>
      <c r="L10" s="826"/>
      <c r="M10" s="826"/>
      <c r="N10" s="826"/>
      <c r="O10" s="826"/>
      <c r="P10" s="826"/>
      <c r="Q10" s="826"/>
      <c r="R10" s="826"/>
      <c r="S10" s="826"/>
      <c r="T10" s="826"/>
    </row>
    <row r="11" spans="1:22" s="566" customFormat="1" ht="30" customHeight="1" x14ac:dyDescent="0.25">
      <c r="A11" s="589">
        <v>1</v>
      </c>
      <c r="B11" s="561" t="s">
        <v>1945</v>
      </c>
      <c r="C11" s="562"/>
      <c r="D11" s="827" t="s">
        <v>1964</v>
      </c>
      <c r="E11" s="827"/>
      <c r="F11" s="589"/>
      <c r="G11" s="590">
        <v>1</v>
      </c>
      <c r="H11" s="590">
        <v>12</v>
      </c>
      <c r="I11" s="563">
        <f t="shared" ref="I11:I42" si="2">J11*2</f>
        <v>51970</v>
      </c>
      <c r="J11" s="563">
        <v>25985</v>
      </c>
      <c r="K11" s="564">
        <f>H11*I11</f>
        <v>623640</v>
      </c>
      <c r="L11" s="564">
        <v>0</v>
      </c>
      <c r="M11" s="564">
        <f>I11/30.4*20*0.25</f>
        <v>8547.6973684210534</v>
      </c>
      <c r="N11" s="592">
        <f>(ROUNDUP((I11/30.4*(50/12*H11)),0))+((ROUNDUP((I11/30.4*(50/12*H11)),0))*0.35)</f>
        <v>115393.95</v>
      </c>
      <c r="O11" s="564">
        <v>0</v>
      </c>
      <c r="P11" s="564">
        <v>0</v>
      </c>
      <c r="Q11" s="564">
        <f>I11*0.04*12</f>
        <v>24945.600000000002</v>
      </c>
      <c r="R11" s="565">
        <f>SUM(K11:P11)</f>
        <v>747581.64736842096</v>
      </c>
      <c r="S11" s="581">
        <f>R11+Q11</f>
        <v>772527.24736842094</v>
      </c>
      <c r="T11" s="589" t="s">
        <v>1965</v>
      </c>
    </row>
    <row r="12" spans="1:22" s="566" customFormat="1" ht="30.75" customHeight="1" x14ac:dyDescent="0.25">
      <c r="A12" s="589">
        <v>2</v>
      </c>
      <c r="B12" s="561" t="s">
        <v>1966</v>
      </c>
      <c r="C12" s="562"/>
      <c r="D12" s="827" t="s">
        <v>1964</v>
      </c>
      <c r="E12" s="827"/>
      <c r="F12" s="589"/>
      <c r="G12" s="590">
        <v>1</v>
      </c>
      <c r="H12" s="590">
        <v>12</v>
      </c>
      <c r="I12" s="563">
        <f t="shared" si="2"/>
        <v>5733</v>
      </c>
      <c r="J12" s="563">
        <v>2866.5</v>
      </c>
      <c r="K12" s="564">
        <f>H12*I12</f>
        <v>68796</v>
      </c>
      <c r="L12" s="564">
        <v>0</v>
      </c>
      <c r="M12" s="564">
        <f>I12/30.4*20*0.25</f>
        <v>942.9276315789474</v>
      </c>
      <c r="N12" s="592">
        <f>(ROUNDUP((I12/30.4*(50/12*H12)),0))+((ROUNDUP((I12/30.4*(50/12*H12)),0))*0.35)</f>
        <v>12730.5</v>
      </c>
      <c r="O12" s="564">
        <v>0</v>
      </c>
      <c r="P12" s="563">
        <v>2866.5</v>
      </c>
      <c r="Q12" s="564">
        <f t="shared" ref="Q12:Q76" si="3">I12*0.04*12</f>
        <v>2751.84</v>
      </c>
      <c r="R12" s="565">
        <f t="shared" ref="R12:R75" si="4">SUM(K12:P12)</f>
        <v>85335.927631578947</v>
      </c>
      <c r="S12" s="581">
        <f t="shared" ref="S12:S75" si="5">R12+Q12</f>
        <v>88087.767631578943</v>
      </c>
      <c r="T12" s="589" t="s">
        <v>1965</v>
      </c>
    </row>
    <row r="13" spans="1:22" s="566" customFormat="1" ht="29.25" customHeight="1" x14ac:dyDescent="0.25">
      <c r="A13" s="589">
        <v>3</v>
      </c>
      <c r="B13" s="561" t="s">
        <v>1967</v>
      </c>
      <c r="C13" s="562"/>
      <c r="D13" s="827" t="s">
        <v>1964</v>
      </c>
      <c r="E13" s="827"/>
      <c r="F13" s="589">
        <v>1111</v>
      </c>
      <c r="G13" s="590">
        <v>1</v>
      </c>
      <c r="H13" s="590">
        <v>12</v>
      </c>
      <c r="I13" s="563">
        <f t="shared" si="2"/>
        <v>29400</v>
      </c>
      <c r="J13" s="563">
        <v>14700</v>
      </c>
      <c r="K13" s="593">
        <f t="shared" ref="K13:K76" si="6">H13*I13</f>
        <v>352800</v>
      </c>
      <c r="L13" s="593">
        <v>0</v>
      </c>
      <c r="M13" s="593">
        <f t="shared" ref="M13:M76" si="7">I13/30.4*20*0.25</f>
        <v>4835.5263157894742</v>
      </c>
      <c r="N13" s="594">
        <f t="shared" ref="N13:N76" si="8">(ROUNDUP((I13/30.4*(50/12*H13)),0))+((ROUNDUP((I13/30.4*(50/12*H13)),0))*0.35)</f>
        <v>65280.6</v>
      </c>
      <c r="O13" s="593">
        <v>0</v>
      </c>
      <c r="P13" s="593">
        <v>0</v>
      </c>
      <c r="Q13" s="593">
        <f t="shared" si="3"/>
        <v>14112</v>
      </c>
      <c r="R13" s="565">
        <f t="shared" si="4"/>
        <v>422916.12631578947</v>
      </c>
      <c r="S13" s="581">
        <f t="shared" si="5"/>
        <v>437028.12631578947</v>
      </c>
      <c r="T13" s="564" t="s">
        <v>1965</v>
      </c>
      <c r="U13" s="567"/>
      <c r="V13" s="567"/>
    </row>
    <row r="14" spans="1:22" s="566" customFormat="1" ht="29.25" customHeight="1" x14ac:dyDescent="0.25">
      <c r="A14" s="589">
        <v>4</v>
      </c>
      <c r="B14" s="561" t="s">
        <v>1968</v>
      </c>
      <c r="C14" s="562"/>
      <c r="D14" s="827" t="s">
        <v>1964</v>
      </c>
      <c r="E14" s="827"/>
      <c r="F14" s="589"/>
      <c r="G14" s="590">
        <v>1</v>
      </c>
      <c r="H14" s="590">
        <v>12</v>
      </c>
      <c r="I14" s="563">
        <f t="shared" si="2"/>
        <v>6783</v>
      </c>
      <c r="J14" s="563">
        <v>3391.5</v>
      </c>
      <c r="K14" s="564">
        <f>H14*I14</f>
        <v>81396</v>
      </c>
      <c r="L14" s="564">
        <v>0</v>
      </c>
      <c r="M14" s="564">
        <f t="shared" si="7"/>
        <v>1115.625</v>
      </c>
      <c r="N14" s="592">
        <f t="shared" si="8"/>
        <v>15061.95</v>
      </c>
      <c r="O14" s="564">
        <v>0</v>
      </c>
      <c r="P14" s="564">
        <v>3391.5</v>
      </c>
      <c r="Q14" s="564">
        <f t="shared" si="3"/>
        <v>3255.84</v>
      </c>
      <c r="R14" s="565">
        <f t="shared" si="4"/>
        <v>100965.075</v>
      </c>
      <c r="S14" s="581">
        <f t="shared" si="5"/>
        <v>104220.91499999999</v>
      </c>
      <c r="T14" s="589" t="s">
        <v>1965</v>
      </c>
    </row>
    <row r="15" spans="1:22" s="566" customFormat="1" ht="30" customHeight="1" x14ac:dyDescent="0.25">
      <c r="A15" s="589">
        <v>5</v>
      </c>
      <c r="B15" s="561" t="s">
        <v>1969</v>
      </c>
      <c r="C15" s="562"/>
      <c r="D15" s="827" t="s">
        <v>1964</v>
      </c>
      <c r="E15" s="827"/>
      <c r="F15" s="589"/>
      <c r="G15" s="590">
        <v>1</v>
      </c>
      <c r="H15" s="590">
        <v>12</v>
      </c>
      <c r="I15" s="563">
        <f t="shared" si="2"/>
        <v>22000</v>
      </c>
      <c r="J15" s="563">
        <v>11000</v>
      </c>
      <c r="K15" s="564">
        <f t="shared" si="6"/>
        <v>264000</v>
      </c>
      <c r="L15" s="564">
        <v>0</v>
      </c>
      <c r="M15" s="564">
        <f t="shared" si="7"/>
        <v>3618.4210526315792</v>
      </c>
      <c r="N15" s="592">
        <f t="shared" si="8"/>
        <v>48849.75</v>
      </c>
      <c r="O15" s="564">
        <v>0</v>
      </c>
      <c r="P15" s="564">
        <v>0</v>
      </c>
      <c r="Q15" s="564">
        <f t="shared" si="3"/>
        <v>10560</v>
      </c>
      <c r="R15" s="565">
        <f t="shared" si="4"/>
        <v>316468.17105263157</v>
      </c>
      <c r="S15" s="581">
        <f t="shared" si="5"/>
        <v>327028.17105263157</v>
      </c>
      <c r="T15" s="589" t="s">
        <v>1965</v>
      </c>
    </row>
    <row r="16" spans="1:22" s="566" customFormat="1" ht="28.5" customHeight="1" x14ac:dyDescent="0.25">
      <c r="A16" s="589">
        <v>6</v>
      </c>
      <c r="B16" s="561" t="s">
        <v>1970</v>
      </c>
      <c r="C16" s="562"/>
      <c r="D16" s="827" t="s">
        <v>1964</v>
      </c>
      <c r="E16" s="827"/>
      <c r="F16" s="589"/>
      <c r="G16" s="590">
        <v>1</v>
      </c>
      <c r="H16" s="590">
        <v>12</v>
      </c>
      <c r="I16" s="563">
        <f t="shared" si="2"/>
        <v>4000</v>
      </c>
      <c r="J16" s="563">
        <v>2000</v>
      </c>
      <c r="K16" s="564">
        <f>I16*H16</f>
        <v>48000</v>
      </c>
      <c r="L16" s="564"/>
      <c r="M16" s="564">
        <f t="shared" si="7"/>
        <v>657.89473684210532</v>
      </c>
      <c r="N16" s="592">
        <f t="shared" si="8"/>
        <v>8881.65</v>
      </c>
      <c r="O16" s="564">
        <v>0</v>
      </c>
      <c r="P16" s="564">
        <v>2000</v>
      </c>
      <c r="Q16" s="564">
        <f t="shared" si="3"/>
        <v>1920</v>
      </c>
      <c r="R16" s="565">
        <f t="shared" si="4"/>
        <v>59539.544736842108</v>
      </c>
      <c r="S16" s="581">
        <f t="shared" si="5"/>
        <v>61459.544736842108</v>
      </c>
      <c r="T16" s="589" t="s">
        <v>1971</v>
      </c>
    </row>
    <row r="17" spans="1:20" s="566" customFormat="1" ht="30.75" customHeight="1" x14ac:dyDescent="0.25">
      <c r="A17" s="589">
        <v>7</v>
      </c>
      <c r="B17" s="561" t="s">
        <v>1972</v>
      </c>
      <c r="C17" s="562"/>
      <c r="D17" s="827" t="s">
        <v>1964</v>
      </c>
      <c r="E17" s="827"/>
      <c r="F17" s="589">
        <v>1111</v>
      </c>
      <c r="G17" s="590">
        <v>1</v>
      </c>
      <c r="H17" s="590">
        <v>12</v>
      </c>
      <c r="I17" s="563">
        <f t="shared" si="2"/>
        <v>24140.6</v>
      </c>
      <c r="J17" s="563">
        <v>12070.3</v>
      </c>
      <c r="K17" s="593">
        <f t="shared" si="6"/>
        <v>289687.19999999995</v>
      </c>
      <c r="L17" s="593">
        <v>0</v>
      </c>
      <c r="M17" s="593">
        <f t="shared" si="7"/>
        <v>3970.4934210526317</v>
      </c>
      <c r="N17" s="594">
        <f t="shared" si="8"/>
        <v>53601.75</v>
      </c>
      <c r="O17" s="593">
        <v>0</v>
      </c>
      <c r="P17" s="593">
        <v>0</v>
      </c>
      <c r="Q17" s="593">
        <f t="shared" si="3"/>
        <v>11587.487999999999</v>
      </c>
      <c r="R17" s="565">
        <f t="shared" si="4"/>
        <v>347259.44342105259</v>
      </c>
      <c r="S17" s="581">
        <f t="shared" si="5"/>
        <v>358846.93142105261</v>
      </c>
      <c r="T17" s="589" t="s">
        <v>1965</v>
      </c>
    </row>
    <row r="18" spans="1:20" s="566" customFormat="1" ht="30.75" customHeight="1" x14ac:dyDescent="0.25">
      <c r="A18" s="589">
        <v>8</v>
      </c>
      <c r="B18" s="561" t="s">
        <v>1973</v>
      </c>
      <c r="C18" s="562"/>
      <c r="D18" s="827" t="s">
        <v>1964</v>
      </c>
      <c r="E18" s="827"/>
      <c r="F18" s="589">
        <v>1111</v>
      </c>
      <c r="G18" s="590">
        <v>1</v>
      </c>
      <c r="H18" s="590">
        <v>12</v>
      </c>
      <c r="I18" s="563">
        <f t="shared" si="2"/>
        <v>24140.6</v>
      </c>
      <c r="J18" s="563">
        <v>12070.3</v>
      </c>
      <c r="K18" s="593">
        <f t="shared" si="6"/>
        <v>289687.19999999995</v>
      </c>
      <c r="L18" s="593">
        <v>0</v>
      </c>
      <c r="M18" s="593">
        <f t="shared" si="7"/>
        <v>3970.4934210526317</v>
      </c>
      <c r="N18" s="594">
        <f t="shared" si="8"/>
        <v>53601.75</v>
      </c>
      <c r="O18" s="593">
        <v>0</v>
      </c>
      <c r="P18" s="593">
        <v>0</v>
      </c>
      <c r="Q18" s="593">
        <f t="shared" si="3"/>
        <v>11587.487999999999</v>
      </c>
      <c r="R18" s="565">
        <f t="shared" si="4"/>
        <v>347259.44342105259</v>
      </c>
      <c r="S18" s="581">
        <f t="shared" si="5"/>
        <v>358846.93142105261</v>
      </c>
      <c r="T18" s="589" t="s">
        <v>1965</v>
      </c>
    </row>
    <row r="19" spans="1:20" s="566" customFormat="1" ht="30.75" customHeight="1" x14ac:dyDescent="0.25">
      <c r="A19" s="589">
        <v>9</v>
      </c>
      <c r="B19" s="561" t="s">
        <v>1974</v>
      </c>
      <c r="C19" s="562"/>
      <c r="D19" s="827" t="s">
        <v>1964</v>
      </c>
      <c r="E19" s="827"/>
      <c r="F19" s="589">
        <v>1111</v>
      </c>
      <c r="G19" s="590">
        <v>1</v>
      </c>
      <c r="H19" s="590">
        <v>12</v>
      </c>
      <c r="I19" s="563">
        <f t="shared" si="2"/>
        <v>24140.6</v>
      </c>
      <c r="J19" s="563">
        <v>12070.3</v>
      </c>
      <c r="K19" s="593">
        <f t="shared" si="6"/>
        <v>289687.19999999995</v>
      </c>
      <c r="L19" s="593">
        <v>0</v>
      </c>
      <c r="M19" s="593">
        <f t="shared" si="7"/>
        <v>3970.4934210526317</v>
      </c>
      <c r="N19" s="594">
        <f t="shared" si="8"/>
        <v>53601.75</v>
      </c>
      <c r="O19" s="593">
        <v>0</v>
      </c>
      <c r="P19" s="593">
        <v>0</v>
      </c>
      <c r="Q19" s="593">
        <f t="shared" si="3"/>
        <v>11587.487999999999</v>
      </c>
      <c r="R19" s="565">
        <f t="shared" si="4"/>
        <v>347259.44342105259</v>
      </c>
      <c r="S19" s="581">
        <f t="shared" si="5"/>
        <v>358846.93142105261</v>
      </c>
      <c r="T19" s="589" t="s">
        <v>1965</v>
      </c>
    </row>
    <row r="20" spans="1:20" s="566" customFormat="1" ht="30.75" customHeight="1" x14ac:dyDescent="0.25">
      <c r="A20" s="589">
        <v>10</v>
      </c>
      <c r="B20" s="561" t="s">
        <v>1975</v>
      </c>
      <c r="C20" s="562"/>
      <c r="D20" s="827" t="s">
        <v>1964</v>
      </c>
      <c r="E20" s="827"/>
      <c r="F20" s="589">
        <v>1111</v>
      </c>
      <c r="G20" s="590">
        <v>1</v>
      </c>
      <c r="H20" s="590">
        <v>12</v>
      </c>
      <c r="I20" s="563">
        <f t="shared" si="2"/>
        <v>24140.6</v>
      </c>
      <c r="J20" s="563">
        <v>12070.3</v>
      </c>
      <c r="K20" s="593">
        <f t="shared" si="6"/>
        <v>289687.19999999995</v>
      </c>
      <c r="L20" s="593">
        <v>0</v>
      </c>
      <c r="M20" s="593">
        <f t="shared" si="7"/>
        <v>3970.4934210526317</v>
      </c>
      <c r="N20" s="594">
        <f t="shared" si="8"/>
        <v>53601.75</v>
      </c>
      <c r="O20" s="593">
        <v>0</v>
      </c>
      <c r="P20" s="593">
        <v>0</v>
      </c>
      <c r="Q20" s="593">
        <f t="shared" si="3"/>
        <v>11587.487999999999</v>
      </c>
      <c r="R20" s="565">
        <f t="shared" si="4"/>
        <v>347259.44342105259</v>
      </c>
      <c r="S20" s="581">
        <f t="shared" si="5"/>
        <v>358846.93142105261</v>
      </c>
      <c r="T20" s="589" t="s">
        <v>1965</v>
      </c>
    </row>
    <row r="21" spans="1:20" s="566" customFormat="1" ht="30.75" customHeight="1" x14ac:dyDescent="0.25">
      <c r="A21" s="589">
        <v>11</v>
      </c>
      <c r="B21" s="561" t="s">
        <v>1976</v>
      </c>
      <c r="C21" s="562"/>
      <c r="D21" s="827" t="s">
        <v>1964</v>
      </c>
      <c r="E21" s="827"/>
      <c r="F21" s="589">
        <v>1111</v>
      </c>
      <c r="G21" s="590">
        <v>1</v>
      </c>
      <c r="H21" s="590">
        <v>12</v>
      </c>
      <c r="I21" s="563">
        <f t="shared" si="2"/>
        <v>24140.6</v>
      </c>
      <c r="J21" s="563">
        <v>12070.3</v>
      </c>
      <c r="K21" s="593">
        <f t="shared" si="6"/>
        <v>289687.19999999995</v>
      </c>
      <c r="L21" s="593">
        <v>0</v>
      </c>
      <c r="M21" s="593">
        <f t="shared" si="7"/>
        <v>3970.4934210526317</v>
      </c>
      <c r="N21" s="594">
        <f t="shared" si="8"/>
        <v>53601.75</v>
      </c>
      <c r="O21" s="593">
        <v>0</v>
      </c>
      <c r="P21" s="593">
        <v>0</v>
      </c>
      <c r="Q21" s="593">
        <f t="shared" si="3"/>
        <v>11587.487999999999</v>
      </c>
      <c r="R21" s="565">
        <f t="shared" si="4"/>
        <v>347259.44342105259</v>
      </c>
      <c r="S21" s="581">
        <f t="shared" si="5"/>
        <v>358846.93142105261</v>
      </c>
      <c r="T21" s="589" t="s">
        <v>1965</v>
      </c>
    </row>
    <row r="22" spans="1:20" s="566" customFormat="1" ht="30.75" customHeight="1" x14ac:dyDescent="0.25">
      <c r="A22" s="589">
        <v>12</v>
      </c>
      <c r="B22" s="561" t="s">
        <v>1977</v>
      </c>
      <c r="C22" s="562"/>
      <c r="D22" s="827" t="s">
        <v>1964</v>
      </c>
      <c r="E22" s="827"/>
      <c r="F22" s="589">
        <v>1111</v>
      </c>
      <c r="G22" s="590">
        <v>1</v>
      </c>
      <c r="H22" s="590">
        <v>12</v>
      </c>
      <c r="I22" s="563">
        <f t="shared" si="2"/>
        <v>24140.6</v>
      </c>
      <c r="J22" s="563">
        <v>12070.3</v>
      </c>
      <c r="K22" s="593">
        <f t="shared" si="6"/>
        <v>289687.19999999995</v>
      </c>
      <c r="L22" s="593">
        <v>0</v>
      </c>
      <c r="M22" s="593">
        <f t="shared" si="7"/>
        <v>3970.4934210526317</v>
      </c>
      <c r="N22" s="594">
        <f t="shared" si="8"/>
        <v>53601.75</v>
      </c>
      <c r="O22" s="593">
        <v>0</v>
      </c>
      <c r="P22" s="593">
        <v>0</v>
      </c>
      <c r="Q22" s="593">
        <f t="shared" si="3"/>
        <v>11587.487999999999</v>
      </c>
      <c r="R22" s="565">
        <f t="shared" si="4"/>
        <v>347259.44342105259</v>
      </c>
      <c r="S22" s="581">
        <f t="shared" si="5"/>
        <v>358846.93142105261</v>
      </c>
      <c r="T22" s="589" t="s">
        <v>1965</v>
      </c>
    </row>
    <row r="23" spans="1:20" s="566" customFormat="1" ht="30.75" customHeight="1" x14ac:dyDescent="0.25">
      <c r="A23" s="589">
        <v>13</v>
      </c>
      <c r="B23" s="561" t="s">
        <v>1978</v>
      </c>
      <c r="C23" s="562"/>
      <c r="D23" s="827" t="s">
        <v>1964</v>
      </c>
      <c r="E23" s="827"/>
      <c r="F23" s="589">
        <v>1111</v>
      </c>
      <c r="G23" s="590">
        <v>1</v>
      </c>
      <c r="H23" s="590">
        <v>12</v>
      </c>
      <c r="I23" s="563">
        <f t="shared" si="2"/>
        <v>24140.6</v>
      </c>
      <c r="J23" s="563">
        <v>12070.3</v>
      </c>
      <c r="K23" s="593">
        <f t="shared" si="6"/>
        <v>289687.19999999995</v>
      </c>
      <c r="L23" s="593">
        <v>0</v>
      </c>
      <c r="M23" s="593">
        <f t="shared" si="7"/>
        <v>3970.4934210526317</v>
      </c>
      <c r="N23" s="594">
        <f t="shared" si="8"/>
        <v>53601.75</v>
      </c>
      <c r="O23" s="593">
        <v>0</v>
      </c>
      <c r="P23" s="593">
        <v>0</v>
      </c>
      <c r="Q23" s="593">
        <f t="shared" si="3"/>
        <v>11587.487999999999</v>
      </c>
      <c r="R23" s="565">
        <f t="shared" si="4"/>
        <v>347259.44342105259</v>
      </c>
      <c r="S23" s="581">
        <f t="shared" si="5"/>
        <v>358846.93142105261</v>
      </c>
      <c r="T23" s="589" t="s">
        <v>1965</v>
      </c>
    </row>
    <row r="24" spans="1:20" s="566" customFormat="1" ht="30.75" customHeight="1" x14ac:dyDescent="0.25">
      <c r="A24" s="589">
        <v>14</v>
      </c>
      <c r="B24" s="561" t="s">
        <v>1979</v>
      </c>
      <c r="C24" s="562"/>
      <c r="D24" s="827" t="s">
        <v>1964</v>
      </c>
      <c r="E24" s="827"/>
      <c r="F24" s="589">
        <v>1111</v>
      </c>
      <c r="G24" s="590">
        <v>1</v>
      </c>
      <c r="H24" s="590">
        <v>12</v>
      </c>
      <c r="I24" s="563">
        <f t="shared" si="2"/>
        <v>24140.6</v>
      </c>
      <c r="J24" s="563">
        <v>12070.3</v>
      </c>
      <c r="K24" s="593">
        <f t="shared" si="6"/>
        <v>289687.19999999995</v>
      </c>
      <c r="L24" s="593">
        <v>0</v>
      </c>
      <c r="M24" s="593">
        <f t="shared" si="7"/>
        <v>3970.4934210526317</v>
      </c>
      <c r="N24" s="594">
        <f t="shared" si="8"/>
        <v>53601.75</v>
      </c>
      <c r="O24" s="593">
        <v>0</v>
      </c>
      <c r="P24" s="593">
        <v>0</v>
      </c>
      <c r="Q24" s="593">
        <f t="shared" si="3"/>
        <v>11587.487999999999</v>
      </c>
      <c r="R24" s="565">
        <f t="shared" si="4"/>
        <v>347259.44342105259</v>
      </c>
      <c r="S24" s="581">
        <f t="shared" si="5"/>
        <v>358846.93142105261</v>
      </c>
      <c r="T24" s="589" t="s">
        <v>1965</v>
      </c>
    </row>
    <row r="25" spans="1:20" s="566" customFormat="1" ht="30.75" customHeight="1" x14ac:dyDescent="0.25">
      <c r="A25" s="589">
        <v>15</v>
      </c>
      <c r="B25" s="561" t="s">
        <v>1980</v>
      </c>
      <c r="C25" s="562"/>
      <c r="D25" s="827" t="s">
        <v>1964</v>
      </c>
      <c r="E25" s="827"/>
      <c r="F25" s="589">
        <v>1111</v>
      </c>
      <c r="G25" s="590">
        <v>1</v>
      </c>
      <c r="H25" s="590">
        <v>12</v>
      </c>
      <c r="I25" s="563">
        <f t="shared" si="2"/>
        <v>24140.6</v>
      </c>
      <c r="J25" s="563">
        <v>12070.3</v>
      </c>
      <c r="K25" s="593">
        <f t="shared" si="6"/>
        <v>289687.19999999995</v>
      </c>
      <c r="L25" s="593">
        <v>0</v>
      </c>
      <c r="M25" s="593">
        <f t="shared" si="7"/>
        <v>3970.4934210526317</v>
      </c>
      <c r="N25" s="594">
        <f t="shared" si="8"/>
        <v>53601.75</v>
      </c>
      <c r="O25" s="593">
        <v>0</v>
      </c>
      <c r="P25" s="593">
        <v>0</v>
      </c>
      <c r="Q25" s="593">
        <f t="shared" si="3"/>
        <v>11587.487999999999</v>
      </c>
      <c r="R25" s="565">
        <f t="shared" si="4"/>
        <v>347259.44342105259</v>
      </c>
      <c r="S25" s="581">
        <f t="shared" si="5"/>
        <v>358846.93142105261</v>
      </c>
      <c r="T25" s="589" t="s">
        <v>1965</v>
      </c>
    </row>
    <row r="26" spans="1:20" s="566" customFormat="1" ht="30" customHeight="1" x14ac:dyDescent="0.25">
      <c r="A26" s="589">
        <v>16</v>
      </c>
      <c r="B26" s="561" t="s">
        <v>1981</v>
      </c>
      <c r="C26" s="562"/>
      <c r="D26" s="827" t="s">
        <v>1964</v>
      </c>
      <c r="E26" s="827"/>
      <c r="F26" s="589"/>
      <c r="G26" s="590">
        <v>1</v>
      </c>
      <c r="H26" s="590">
        <v>12</v>
      </c>
      <c r="I26" s="563">
        <f t="shared" si="2"/>
        <v>22000</v>
      </c>
      <c r="J26" s="563">
        <v>11000</v>
      </c>
      <c r="K26" s="564">
        <f t="shared" si="6"/>
        <v>264000</v>
      </c>
      <c r="L26" s="564">
        <v>0</v>
      </c>
      <c r="M26" s="564">
        <f t="shared" si="7"/>
        <v>3618.4210526315792</v>
      </c>
      <c r="N26" s="592">
        <f t="shared" si="8"/>
        <v>48849.75</v>
      </c>
      <c r="O26" s="564">
        <v>0</v>
      </c>
      <c r="P26" s="564">
        <v>0</v>
      </c>
      <c r="Q26" s="564">
        <f t="shared" si="3"/>
        <v>10560</v>
      </c>
      <c r="R26" s="565">
        <f t="shared" si="4"/>
        <v>316468.17105263157</v>
      </c>
      <c r="S26" s="581">
        <f t="shared" si="5"/>
        <v>327028.17105263157</v>
      </c>
      <c r="T26" s="589" t="s">
        <v>1965</v>
      </c>
    </row>
    <row r="27" spans="1:20" s="566" customFormat="1" ht="28.5" customHeight="1" x14ac:dyDescent="0.25">
      <c r="A27" s="589">
        <v>17</v>
      </c>
      <c r="B27" s="561" t="s">
        <v>1982</v>
      </c>
      <c r="C27" s="562"/>
      <c r="D27" s="827" t="s">
        <v>1964</v>
      </c>
      <c r="E27" s="827"/>
      <c r="F27" s="589"/>
      <c r="G27" s="590">
        <v>1</v>
      </c>
      <c r="H27" s="590">
        <v>12</v>
      </c>
      <c r="I27" s="563">
        <f t="shared" si="2"/>
        <v>6500</v>
      </c>
      <c r="J27" s="563">
        <v>3250</v>
      </c>
      <c r="K27" s="564">
        <f t="shared" si="6"/>
        <v>78000</v>
      </c>
      <c r="L27" s="564">
        <v>0</v>
      </c>
      <c r="M27" s="564">
        <f t="shared" si="7"/>
        <v>1069.078947368421</v>
      </c>
      <c r="N27" s="592">
        <f t="shared" si="8"/>
        <v>14432.85</v>
      </c>
      <c r="O27" s="564">
        <v>0</v>
      </c>
      <c r="P27" s="564">
        <v>3250</v>
      </c>
      <c r="Q27" s="564">
        <f t="shared" si="3"/>
        <v>3120</v>
      </c>
      <c r="R27" s="565">
        <f t="shared" si="4"/>
        <v>96751.928947368433</v>
      </c>
      <c r="S27" s="581">
        <f t="shared" si="5"/>
        <v>99871.928947368433</v>
      </c>
      <c r="T27" s="589" t="s">
        <v>1965</v>
      </c>
    </row>
    <row r="28" spans="1:20" s="566" customFormat="1" ht="30" customHeight="1" x14ac:dyDescent="0.25">
      <c r="A28" s="589">
        <v>18</v>
      </c>
      <c r="B28" s="561" t="s">
        <v>1983</v>
      </c>
      <c r="C28" s="562"/>
      <c r="D28" s="827" t="s">
        <v>1964</v>
      </c>
      <c r="E28" s="827"/>
      <c r="F28" s="589"/>
      <c r="G28" s="590">
        <v>1</v>
      </c>
      <c r="H28" s="590">
        <v>12</v>
      </c>
      <c r="I28" s="563">
        <f t="shared" si="2"/>
        <v>10319</v>
      </c>
      <c r="J28" s="563">
        <v>5159.5</v>
      </c>
      <c r="K28" s="564">
        <f t="shared" si="6"/>
        <v>123828</v>
      </c>
      <c r="L28" s="564">
        <v>0</v>
      </c>
      <c r="M28" s="564">
        <f>I28/30.4*20*0.25</f>
        <v>1697.203947368421</v>
      </c>
      <c r="N28" s="592">
        <f t="shared" si="8"/>
        <v>22913.55</v>
      </c>
      <c r="O28" s="564">
        <v>0</v>
      </c>
      <c r="P28" s="564">
        <v>0</v>
      </c>
      <c r="Q28" s="564">
        <f t="shared" si="3"/>
        <v>4953.12</v>
      </c>
      <c r="R28" s="565">
        <f t="shared" si="4"/>
        <v>148438.75394736842</v>
      </c>
      <c r="S28" s="581">
        <f t="shared" si="5"/>
        <v>153391.87394736841</v>
      </c>
      <c r="T28" s="589" t="s">
        <v>1965</v>
      </c>
    </row>
    <row r="29" spans="1:20" s="566" customFormat="1" ht="30" customHeight="1" x14ac:dyDescent="0.25">
      <c r="A29" s="589">
        <v>19</v>
      </c>
      <c r="B29" s="561" t="s">
        <v>1966</v>
      </c>
      <c r="C29" s="562"/>
      <c r="D29" s="827" t="s">
        <v>1964</v>
      </c>
      <c r="E29" s="827"/>
      <c r="F29" s="589"/>
      <c r="G29" s="590">
        <v>1</v>
      </c>
      <c r="H29" s="590">
        <v>12</v>
      </c>
      <c r="I29" s="563">
        <f t="shared" si="2"/>
        <v>5733</v>
      </c>
      <c r="J29" s="563">
        <v>2866.5</v>
      </c>
      <c r="K29" s="564">
        <f t="shared" si="6"/>
        <v>68796</v>
      </c>
      <c r="L29" s="564"/>
      <c r="M29" s="564">
        <f>I29/30.4*20*0.25</f>
        <v>942.9276315789474</v>
      </c>
      <c r="N29" s="592">
        <f t="shared" si="8"/>
        <v>12730.5</v>
      </c>
      <c r="O29" s="564"/>
      <c r="P29" s="564">
        <v>2866.5</v>
      </c>
      <c r="Q29" s="564">
        <f t="shared" si="3"/>
        <v>2751.84</v>
      </c>
      <c r="R29" s="565">
        <f t="shared" si="4"/>
        <v>85335.927631578947</v>
      </c>
      <c r="S29" s="581">
        <f t="shared" si="5"/>
        <v>88087.767631578943</v>
      </c>
      <c r="T29" s="589" t="s">
        <v>1965</v>
      </c>
    </row>
    <row r="30" spans="1:20" s="566" customFormat="1" ht="29.25" customHeight="1" x14ac:dyDescent="0.25">
      <c r="A30" s="589">
        <v>20</v>
      </c>
      <c r="B30" s="561" t="s">
        <v>1984</v>
      </c>
      <c r="C30" s="562"/>
      <c r="D30" s="827" t="s">
        <v>1964</v>
      </c>
      <c r="E30" s="827"/>
      <c r="F30" s="589"/>
      <c r="G30" s="590">
        <v>1</v>
      </c>
      <c r="H30" s="590">
        <v>12</v>
      </c>
      <c r="I30" s="563">
        <f t="shared" si="2"/>
        <v>5733</v>
      </c>
      <c r="J30" s="563">
        <v>2866.5</v>
      </c>
      <c r="K30" s="564">
        <f t="shared" si="6"/>
        <v>68796</v>
      </c>
      <c r="L30" s="564">
        <v>0</v>
      </c>
      <c r="M30" s="564">
        <f t="shared" si="7"/>
        <v>942.9276315789474</v>
      </c>
      <c r="N30" s="592">
        <f t="shared" si="8"/>
        <v>12730.5</v>
      </c>
      <c r="O30" s="564">
        <v>0</v>
      </c>
      <c r="P30" s="564">
        <v>2866.5</v>
      </c>
      <c r="Q30" s="564">
        <f t="shared" si="3"/>
        <v>2751.84</v>
      </c>
      <c r="R30" s="565">
        <f t="shared" si="4"/>
        <v>85335.927631578947</v>
      </c>
      <c r="S30" s="581">
        <f t="shared" si="5"/>
        <v>88087.767631578943</v>
      </c>
      <c r="T30" s="589" t="s">
        <v>1965</v>
      </c>
    </row>
    <row r="31" spans="1:20" s="566" customFormat="1" ht="30" customHeight="1" x14ac:dyDescent="0.25">
      <c r="A31" s="589">
        <v>21</v>
      </c>
      <c r="B31" s="561" t="s">
        <v>1985</v>
      </c>
      <c r="C31" s="562"/>
      <c r="D31" s="827" t="s">
        <v>1964</v>
      </c>
      <c r="E31" s="827"/>
      <c r="F31" s="589"/>
      <c r="G31" s="590">
        <v>1</v>
      </c>
      <c r="H31" s="590">
        <v>12</v>
      </c>
      <c r="I31" s="563">
        <f t="shared" si="2"/>
        <v>10319</v>
      </c>
      <c r="J31" s="563">
        <v>5159.5</v>
      </c>
      <c r="K31" s="564">
        <f t="shared" si="6"/>
        <v>123828</v>
      </c>
      <c r="L31" s="564">
        <v>0</v>
      </c>
      <c r="M31" s="564">
        <f t="shared" si="7"/>
        <v>1697.203947368421</v>
      </c>
      <c r="N31" s="592">
        <f t="shared" si="8"/>
        <v>22913.55</v>
      </c>
      <c r="O31" s="564">
        <v>0</v>
      </c>
      <c r="P31" s="564">
        <v>0</v>
      </c>
      <c r="Q31" s="564">
        <f t="shared" si="3"/>
        <v>4953.12</v>
      </c>
      <c r="R31" s="565">
        <f t="shared" si="4"/>
        <v>148438.75394736842</v>
      </c>
      <c r="S31" s="581">
        <f t="shared" si="5"/>
        <v>153391.87394736841</v>
      </c>
      <c r="T31" s="589" t="s">
        <v>1965</v>
      </c>
    </row>
    <row r="32" spans="1:20" s="566" customFormat="1" ht="27" customHeight="1" x14ac:dyDescent="0.25">
      <c r="A32" s="589">
        <v>22</v>
      </c>
      <c r="B32" s="561" t="s">
        <v>1986</v>
      </c>
      <c r="C32" s="562"/>
      <c r="D32" s="827" t="s">
        <v>1964</v>
      </c>
      <c r="E32" s="827"/>
      <c r="F32" s="589"/>
      <c r="G32" s="590">
        <v>1</v>
      </c>
      <c r="H32" s="590">
        <v>12</v>
      </c>
      <c r="I32" s="563">
        <f t="shared" si="2"/>
        <v>10319</v>
      </c>
      <c r="J32" s="563">
        <v>5159.5</v>
      </c>
      <c r="K32" s="564">
        <f t="shared" si="6"/>
        <v>123828</v>
      </c>
      <c r="L32" s="564">
        <v>0</v>
      </c>
      <c r="M32" s="564">
        <f t="shared" si="7"/>
        <v>1697.203947368421</v>
      </c>
      <c r="N32" s="592">
        <f t="shared" si="8"/>
        <v>22913.55</v>
      </c>
      <c r="O32" s="564">
        <v>0</v>
      </c>
      <c r="P32" s="564">
        <v>0</v>
      </c>
      <c r="Q32" s="564">
        <f t="shared" si="3"/>
        <v>4953.12</v>
      </c>
      <c r="R32" s="565">
        <f t="shared" si="4"/>
        <v>148438.75394736842</v>
      </c>
      <c r="S32" s="581">
        <f t="shared" si="5"/>
        <v>153391.87394736841</v>
      </c>
      <c r="T32" s="589" t="s">
        <v>1965</v>
      </c>
    </row>
    <row r="33" spans="1:20" s="566" customFormat="1" ht="27" customHeight="1" x14ac:dyDescent="0.25">
      <c r="A33" s="589">
        <v>23</v>
      </c>
      <c r="B33" s="561" t="s">
        <v>1966</v>
      </c>
      <c r="C33" s="562"/>
      <c r="D33" s="827" t="s">
        <v>1964</v>
      </c>
      <c r="E33" s="827"/>
      <c r="F33" s="589"/>
      <c r="G33" s="590">
        <v>1</v>
      </c>
      <c r="H33" s="590">
        <v>12</v>
      </c>
      <c r="I33" s="563">
        <f t="shared" si="2"/>
        <v>5733</v>
      </c>
      <c r="J33" s="563">
        <v>2866.5</v>
      </c>
      <c r="K33" s="564">
        <f t="shared" si="6"/>
        <v>68796</v>
      </c>
      <c r="L33" s="564">
        <v>0</v>
      </c>
      <c r="M33" s="564">
        <f t="shared" si="7"/>
        <v>942.9276315789474</v>
      </c>
      <c r="N33" s="592">
        <f t="shared" si="8"/>
        <v>12730.5</v>
      </c>
      <c r="O33" s="564">
        <v>0</v>
      </c>
      <c r="P33" s="564">
        <v>2866.5</v>
      </c>
      <c r="Q33" s="564">
        <f t="shared" si="3"/>
        <v>2751.84</v>
      </c>
      <c r="R33" s="565">
        <f t="shared" si="4"/>
        <v>85335.927631578947</v>
      </c>
      <c r="S33" s="581">
        <f t="shared" si="5"/>
        <v>88087.767631578943</v>
      </c>
      <c r="T33" s="589" t="s">
        <v>1965</v>
      </c>
    </row>
    <row r="34" spans="1:20" s="566" customFormat="1" ht="30" customHeight="1" x14ac:dyDescent="0.25">
      <c r="A34" s="589">
        <v>24</v>
      </c>
      <c r="B34" s="561" t="s">
        <v>1987</v>
      </c>
      <c r="C34" s="562"/>
      <c r="D34" s="827" t="s">
        <v>1964</v>
      </c>
      <c r="E34" s="827"/>
      <c r="F34" s="589"/>
      <c r="G34" s="590">
        <v>1</v>
      </c>
      <c r="H34" s="590">
        <v>12</v>
      </c>
      <c r="I34" s="563">
        <f t="shared" si="2"/>
        <v>10319</v>
      </c>
      <c r="J34" s="563">
        <v>5159.5</v>
      </c>
      <c r="K34" s="564">
        <f t="shared" si="6"/>
        <v>123828</v>
      </c>
      <c r="L34" s="564">
        <v>0</v>
      </c>
      <c r="M34" s="564">
        <f t="shared" si="7"/>
        <v>1697.203947368421</v>
      </c>
      <c r="N34" s="592">
        <f t="shared" si="8"/>
        <v>22913.55</v>
      </c>
      <c r="O34" s="564">
        <v>0</v>
      </c>
      <c r="P34" s="564">
        <v>0</v>
      </c>
      <c r="Q34" s="564">
        <f t="shared" si="3"/>
        <v>4953.12</v>
      </c>
      <c r="R34" s="565">
        <f t="shared" si="4"/>
        <v>148438.75394736842</v>
      </c>
      <c r="S34" s="581">
        <f t="shared" si="5"/>
        <v>153391.87394736841</v>
      </c>
      <c r="T34" s="589" t="s">
        <v>1965</v>
      </c>
    </row>
    <row r="35" spans="1:20" s="566" customFormat="1" ht="30" customHeight="1" x14ac:dyDescent="0.25">
      <c r="A35" s="589">
        <v>25</v>
      </c>
      <c r="B35" s="561" t="s">
        <v>1982</v>
      </c>
      <c r="C35" s="562"/>
      <c r="D35" s="827" t="s">
        <v>1964</v>
      </c>
      <c r="E35" s="827"/>
      <c r="F35" s="589"/>
      <c r="G35" s="590">
        <v>1</v>
      </c>
      <c r="H35" s="590">
        <v>12</v>
      </c>
      <c r="I35" s="563">
        <f t="shared" si="2"/>
        <v>6500</v>
      </c>
      <c r="J35" s="563">
        <v>3250</v>
      </c>
      <c r="K35" s="564">
        <f t="shared" si="6"/>
        <v>78000</v>
      </c>
      <c r="L35" s="564">
        <v>0</v>
      </c>
      <c r="M35" s="564">
        <f t="shared" si="7"/>
        <v>1069.078947368421</v>
      </c>
      <c r="N35" s="592">
        <f t="shared" si="8"/>
        <v>14432.85</v>
      </c>
      <c r="O35" s="564">
        <v>0</v>
      </c>
      <c r="P35" s="564">
        <v>3250</v>
      </c>
      <c r="Q35" s="564">
        <f t="shared" si="3"/>
        <v>3120</v>
      </c>
      <c r="R35" s="565">
        <f t="shared" si="4"/>
        <v>96751.928947368433</v>
      </c>
      <c r="S35" s="581">
        <f t="shared" si="5"/>
        <v>99871.928947368433</v>
      </c>
      <c r="T35" s="589" t="s">
        <v>1965</v>
      </c>
    </row>
    <row r="36" spans="1:20" s="566" customFormat="1" ht="30.75" customHeight="1" x14ac:dyDescent="0.25">
      <c r="A36" s="589">
        <v>26</v>
      </c>
      <c r="B36" s="561" t="s">
        <v>1988</v>
      </c>
      <c r="C36" s="562"/>
      <c r="D36" s="827" t="s">
        <v>1964</v>
      </c>
      <c r="E36" s="827"/>
      <c r="F36" s="589"/>
      <c r="G36" s="590">
        <v>1</v>
      </c>
      <c r="H36" s="590">
        <v>12</v>
      </c>
      <c r="I36" s="563">
        <f t="shared" si="2"/>
        <v>13867.8</v>
      </c>
      <c r="J36" s="563">
        <v>6933.9</v>
      </c>
      <c r="K36" s="564">
        <f t="shared" si="6"/>
        <v>166413.59999999998</v>
      </c>
      <c r="L36" s="564">
        <v>0</v>
      </c>
      <c r="M36" s="564">
        <f t="shared" si="7"/>
        <v>2280.8881578947367</v>
      </c>
      <c r="N36" s="592">
        <f t="shared" si="8"/>
        <v>30792.15</v>
      </c>
      <c r="O36" s="564">
        <v>0</v>
      </c>
      <c r="P36" s="564">
        <v>0</v>
      </c>
      <c r="Q36" s="564">
        <f t="shared" si="3"/>
        <v>6656.5439999999999</v>
      </c>
      <c r="R36" s="565">
        <f t="shared" si="4"/>
        <v>199486.63815789472</v>
      </c>
      <c r="S36" s="581">
        <f t="shared" si="5"/>
        <v>206143.18215789471</v>
      </c>
      <c r="T36" s="589" t="s">
        <v>1965</v>
      </c>
    </row>
    <row r="37" spans="1:20" s="566" customFormat="1" ht="30.75" customHeight="1" x14ac:dyDescent="0.25">
      <c r="A37" s="589">
        <v>27</v>
      </c>
      <c r="B37" s="561" t="s">
        <v>1966</v>
      </c>
      <c r="C37" s="562"/>
      <c r="D37" s="827" t="s">
        <v>1964</v>
      </c>
      <c r="E37" s="827"/>
      <c r="F37" s="589"/>
      <c r="G37" s="590">
        <v>1</v>
      </c>
      <c r="H37" s="590">
        <v>12</v>
      </c>
      <c r="I37" s="563">
        <f t="shared" si="2"/>
        <v>5733</v>
      </c>
      <c r="J37" s="563">
        <v>2866.5</v>
      </c>
      <c r="K37" s="564">
        <f t="shared" si="6"/>
        <v>68796</v>
      </c>
      <c r="L37" s="564">
        <v>0</v>
      </c>
      <c r="M37" s="564">
        <f t="shared" si="7"/>
        <v>942.9276315789474</v>
      </c>
      <c r="N37" s="592">
        <f t="shared" si="8"/>
        <v>12730.5</v>
      </c>
      <c r="O37" s="564">
        <v>0</v>
      </c>
      <c r="P37" s="564">
        <v>2866.5</v>
      </c>
      <c r="Q37" s="564">
        <f t="shared" si="3"/>
        <v>2751.84</v>
      </c>
      <c r="R37" s="565">
        <f t="shared" si="4"/>
        <v>85335.927631578947</v>
      </c>
      <c r="S37" s="581">
        <f t="shared" si="5"/>
        <v>88087.767631578943</v>
      </c>
      <c r="T37" s="589" t="s">
        <v>1965</v>
      </c>
    </row>
    <row r="38" spans="1:20" s="566" customFormat="1" ht="29.25" customHeight="1" x14ac:dyDescent="0.25">
      <c r="A38" s="589">
        <v>28</v>
      </c>
      <c r="B38" s="561" t="s">
        <v>1989</v>
      </c>
      <c r="C38" s="562"/>
      <c r="D38" s="827" t="s">
        <v>1964</v>
      </c>
      <c r="E38" s="827"/>
      <c r="F38" s="589"/>
      <c r="G38" s="590">
        <v>1</v>
      </c>
      <c r="H38" s="590">
        <v>12</v>
      </c>
      <c r="I38" s="563">
        <f t="shared" si="2"/>
        <v>10319</v>
      </c>
      <c r="J38" s="563">
        <v>5159.5</v>
      </c>
      <c r="K38" s="564">
        <f t="shared" si="6"/>
        <v>123828</v>
      </c>
      <c r="L38" s="564">
        <v>0</v>
      </c>
      <c r="M38" s="564">
        <f t="shared" si="7"/>
        <v>1697.203947368421</v>
      </c>
      <c r="N38" s="592">
        <f t="shared" si="8"/>
        <v>22913.55</v>
      </c>
      <c r="O38" s="564">
        <v>0</v>
      </c>
      <c r="P38" s="564">
        <v>0</v>
      </c>
      <c r="Q38" s="564">
        <f t="shared" si="3"/>
        <v>4953.12</v>
      </c>
      <c r="R38" s="565">
        <f t="shared" si="4"/>
        <v>148438.75394736842</v>
      </c>
      <c r="S38" s="581">
        <f t="shared" si="5"/>
        <v>153391.87394736841</v>
      </c>
      <c r="T38" s="589" t="s">
        <v>1965</v>
      </c>
    </row>
    <row r="39" spans="1:20" s="566" customFormat="1" ht="29.25" customHeight="1" x14ac:dyDescent="0.25">
      <c r="A39" s="589">
        <v>29</v>
      </c>
      <c r="B39" s="561" t="s">
        <v>1966</v>
      </c>
      <c r="C39" s="562"/>
      <c r="D39" s="827" t="s">
        <v>1964</v>
      </c>
      <c r="E39" s="827"/>
      <c r="F39" s="589"/>
      <c r="G39" s="590">
        <v>1</v>
      </c>
      <c r="H39" s="590">
        <v>12</v>
      </c>
      <c r="I39" s="563">
        <f t="shared" si="2"/>
        <v>5733</v>
      </c>
      <c r="J39" s="563">
        <v>2866.5</v>
      </c>
      <c r="K39" s="564">
        <f t="shared" si="6"/>
        <v>68796</v>
      </c>
      <c r="L39" s="564"/>
      <c r="M39" s="564">
        <v>942.93</v>
      </c>
      <c r="N39" s="592">
        <v>12730.5</v>
      </c>
      <c r="O39" s="564"/>
      <c r="P39" s="564">
        <v>2866.5</v>
      </c>
      <c r="Q39" s="564">
        <f t="shared" si="3"/>
        <v>2751.84</v>
      </c>
      <c r="R39" s="565">
        <f t="shared" si="4"/>
        <v>85335.93</v>
      </c>
      <c r="S39" s="581">
        <f t="shared" si="5"/>
        <v>88087.76999999999</v>
      </c>
      <c r="T39" s="589" t="s">
        <v>1965</v>
      </c>
    </row>
    <row r="40" spans="1:20" s="566" customFormat="1" ht="29.25" customHeight="1" x14ac:dyDescent="0.25">
      <c r="A40" s="589">
        <v>30</v>
      </c>
      <c r="B40" s="561" t="s">
        <v>1990</v>
      </c>
      <c r="C40" s="562"/>
      <c r="D40" s="827" t="s">
        <v>1964</v>
      </c>
      <c r="E40" s="827"/>
      <c r="F40" s="589"/>
      <c r="G40" s="590">
        <v>1</v>
      </c>
      <c r="H40" s="590">
        <v>12</v>
      </c>
      <c r="I40" s="563">
        <f t="shared" si="2"/>
        <v>10319</v>
      </c>
      <c r="J40" s="563">
        <v>5159.5</v>
      </c>
      <c r="K40" s="564">
        <f t="shared" si="6"/>
        <v>123828</v>
      </c>
      <c r="L40" s="564"/>
      <c r="M40" s="564">
        <f t="shared" si="7"/>
        <v>1697.203947368421</v>
      </c>
      <c r="N40" s="592">
        <f t="shared" si="8"/>
        <v>22913.55</v>
      </c>
      <c r="O40" s="564">
        <v>0</v>
      </c>
      <c r="P40" s="564">
        <v>0</v>
      </c>
      <c r="Q40" s="564">
        <f t="shared" si="3"/>
        <v>4953.12</v>
      </c>
      <c r="R40" s="565">
        <f t="shared" si="4"/>
        <v>148438.75394736842</v>
      </c>
      <c r="S40" s="581">
        <f t="shared" si="5"/>
        <v>153391.87394736841</v>
      </c>
      <c r="T40" s="589" t="s">
        <v>1965</v>
      </c>
    </row>
    <row r="41" spans="1:20" s="566" customFormat="1" ht="30" customHeight="1" x14ac:dyDescent="0.25">
      <c r="A41" s="589">
        <v>31</v>
      </c>
      <c r="B41" s="561" t="s">
        <v>1991</v>
      </c>
      <c r="C41" s="562"/>
      <c r="D41" s="827" t="s">
        <v>1964</v>
      </c>
      <c r="E41" s="827"/>
      <c r="F41" s="589"/>
      <c r="G41" s="590">
        <v>1</v>
      </c>
      <c r="H41" s="590">
        <v>12</v>
      </c>
      <c r="I41" s="563">
        <f t="shared" si="2"/>
        <v>8400</v>
      </c>
      <c r="J41" s="563">
        <v>4200</v>
      </c>
      <c r="K41" s="564">
        <f t="shared" si="6"/>
        <v>100800</v>
      </c>
      <c r="L41" s="564">
        <v>0</v>
      </c>
      <c r="M41" s="564">
        <f t="shared" si="7"/>
        <v>1381.578947368421</v>
      </c>
      <c r="N41" s="592">
        <f t="shared" si="8"/>
        <v>18651.599999999999</v>
      </c>
      <c r="O41" s="564">
        <v>0</v>
      </c>
      <c r="P41" s="564">
        <v>4200</v>
      </c>
      <c r="Q41" s="564">
        <f t="shared" si="3"/>
        <v>4032</v>
      </c>
      <c r="R41" s="565">
        <f t="shared" si="4"/>
        <v>125033.17894736843</v>
      </c>
      <c r="S41" s="581">
        <f t="shared" si="5"/>
        <v>129065.17894736843</v>
      </c>
      <c r="T41" s="589" t="s">
        <v>1965</v>
      </c>
    </row>
    <row r="42" spans="1:20" s="566" customFormat="1" ht="30" customHeight="1" x14ac:dyDescent="0.25">
      <c r="A42" s="589">
        <v>32</v>
      </c>
      <c r="B42" s="561" t="s">
        <v>1992</v>
      </c>
      <c r="C42" s="562"/>
      <c r="D42" s="827" t="s">
        <v>1964</v>
      </c>
      <c r="E42" s="827"/>
      <c r="F42" s="589"/>
      <c r="G42" s="590">
        <v>1</v>
      </c>
      <c r="H42" s="590">
        <v>12</v>
      </c>
      <c r="I42" s="563">
        <f t="shared" si="2"/>
        <v>5733</v>
      </c>
      <c r="J42" s="563">
        <v>2866.5</v>
      </c>
      <c r="K42" s="564">
        <v>68796</v>
      </c>
      <c r="L42" s="564"/>
      <c r="M42" s="564">
        <v>942.93</v>
      </c>
      <c r="N42" s="592">
        <v>12730.5</v>
      </c>
      <c r="O42" s="564"/>
      <c r="P42" s="564">
        <v>2866.5</v>
      </c>
      <c r="Q42" s="564">
        <f t="shared" si="3"/>
        <v>2751.84</v>
      </c>
      <c r="R42" s="565">
        <f t="shared" si="4"/>
        <v>85335.93</v>
      </c>
      <c r="S42" s="581">
        <f t="shared" si="5"/>
        <v>88087.76999999999</v>
      </c>
      <c r="T42" s="589" t="s">
        <v>1965</v>
      </c>
    </row>
    <row r="43" spans="1:20" s="566" customFormat="1" ht="29.25" customHeight="1" x14ac:dyDescent="0.25">
      <c r="A43" s="589">
        <v>33</v>
      </c>
      <c r="B43" s="561" t="s">
        <v>1993</v>
      </c>
      <c r="C43" s="562"/>
      <c r="D43" s="833" t="s">
        <v>1994</v>
      </c>
      <c r="E43" s="833"/>
      <c r="F43" s="590"/>
      <c r="G43" s="590">
        <v>1</v>
      </c>
      <c r="H43" s="590">
        <v>12</v>
      </c>
      <c r="I43" s="563">
        <f t="shared" ref="I43:I74" si="9">J43*2</f>
        <v>29370.6</v>
      </c>
      <c r="J43" s="563">
        <v>14685.3</v>
      </c>
      <c r="K43" s="564">
        <f t="shared" si="6"/>
        <v>352447.19999999995</v>
      </c>
      <c r="L43" s="564">
        <v>0</v>
      </c>
      <c r="M43" s="564">
        <f t="shared" si="7"/>
        <v>4830.6907894736842</v>
      </c>
      <c r="N43" s="592">
        <f t="shared" si="8"/>
        <v>65214.45</v>
      </c>
      <c r="O43" s="564">
        <v>0</v>
      </c>
      <c r="P43" s="564">
        <v>0</v>
      </c>
      <c r="Q43" s="564">
        <f t="shared" si="3"/>
        <v>14097.888000000001</v>
      </c>
      <c r="R43" s="565">
        <f t="shared" si="4"/>
        <v>422492.34078947367</v>
      </c>
      <c r="S43" s="581">
        <f t="shared" si="5"/>
        <v>436590.22878947365</v>
      </c>
      <c r="T43" s="589" t="s">
        <v>1995</v>
      </c>
    </row>
    <row r="44" spans="1:20" s="566" customFormat="1" ht="30.75" customHeight="1" x14ac:dyDescent="0.25">
      <c r="A44" s="589">
        <v>34</v>
      </c>
      <c r="B44" s="561" t="s">
        <v>1996</v>
      </c>
      <c r="C44" s="562"/>
      <c r="D44" s="833" t="s">
        <v>1994</v>
      </c>
      <c r="E44" s="833"/>
      <c r="F44" s="590"/>
      <c r="G44" s="590">
        <v>1</v>
      </c>
      <c r="H44" s="590">
        <v>12</v>
      </c>
      <c r="I44" s="563">
        <f t="shared" si="9"/>
        <v>8400</v>
      </c>
      <c r="J44" s="563">
        <v>4200</v>
      </c>
      <c r="K44" s="564">
        <f t="shared" si="6"/>
        <v>100800</v>
      </c>
      <c r="L44" s="564">
        <v>0</v>
      </c>
      <c r="M44" s="564">
        <f t="shared" si="7"/>
        <v>1381.578947368421</v>
      </c>
      <c r="N44" s="592">
        <f t="shared" si="8"/>
        <v>18651.599999999999</v>
      </c>
      <c r="O44" s="564">
        <v>0</v>
      </c>
      <c r="P44" s="563">
        <v>4200</v>
      </c>
      <c r="Q44" s="564">
        <f t="shared" si="3"/>
        <v>4032</v>
      </c>
      <c r="R44" s="565">
        <f t="shared" si="4"/>
        <v>125033.17894736843</v>
      </c>
      <c r="S44" s="581">
        <f t="shared" si="5"/>
        <v>129065.17894736843</v>
      </c>
      <c r="T44" s="589" t="s">
        <v>1995</v>
      </c>
    </row>
    <row r="45" spans="1:20" s="566" customFormat="1" ht="30.75" customHeight="1" x14ac:dyDescent="0.25">
      <c r="A45" s="589">
        <v>35</v>
      </c>
      <c r="B45" s="561" t="s">
        <v>1997</v>
      </c>
      <c r="C45" s="562"/>
      <c r="D45" s="833" t="s">
        <v>1994</v>
      </c>
      <c r="E45" s="833"/>
      <c r="F45" s="590"/>
      <c r="G45" s="590">
        <v>1</v>
      </c>
      <c r="H45" s="590">
        <v>12</v>
      </c>
      <c r="I45" s="563">
        <f t="shared" si="9"/>
        <v>8400</v>
      </c>
      <c r="J45" s="563">
        <v>4200</v>
      </c>
      <c r="K45" s="564">
        <f t="shared" si="6"/>
        <v>100800</v>
      </c>
      <c r="L45" s="564">
        <v>0</v>
      </c>
      <c r="M45" s="564">
        <f t="shared" si="7"/>
        <v>1381.578947368421</v>
      </c>
      <c r="N45" s="592">
        <f t="shared" si="8"/>
        <v>18651.599999999999</v>
      </c>
      <c r="O45" s="564">
        <v>0</v>
      </c>
      <c r="P45" s="563">
        <v>4200</v>
      </c>
      <c r="Q45" s="564">
        <f t="shared" si="3"/>
        <v>4032</v>
      </c>
      <c r="R45" s="565">
        <f t="shared" si="4"/>
        <v>125033.17894736843</v>
      </c>
      <c r="S45" s="581">
        <f t="shared" si="5"/>
        <v>129065.17894736843</v>
      </c>
      <c r="T45" s="589" t="s">
        <v>1995</v>
      </c>
    </row>
    <row r="46" spans="1:20" s="566" customFormat="1" ht="30.75" customHeight="1" x14ac:dyDescent="0.25">
      <c r="A46" s="589">
        <v>36</v>
      </c>
      <c r="B46" s="561" t="s">
        <v>1998</v>
      </c>
      <c r="C46" s="562"/>
      <c r="D46" s="833" t="s">
        <v>1994</v>
      </c>
      <c r="E46" s="833"/>
      <c r="F46" s="590"/>
      <c r="G46" s="590">
        <v>1</v>
      </c>
      <c r="H46" s="590">
        <v>12</v>
      </c>
      <c r="I46" s="563">
        <f t="shared" si="9"/>
        <v>8400</v>
      </c>
      <c r="J46" s="563">
        <v>4200</v>
      </c>
      <c r="K46" s="564">
        <f t="shared" si="6"/>
        <v>100800</v>
      </c>
      <c r="L46" s="564">
        <v>0</v>
      </c>
      <c r="M46" s="564">
        <f t="shared" si="7"/>
        <v>1381.578947368421</v>
      </c>
      <c r="N46" s="592">
        <f t="shared" si="8"/>
        <v>18651.599999999999</v>
      </c>
      <c r="O46" s="564">
        <v>0</v>
      </c>
      <c r="P46" s="563">
        <v>4200</v>
      </c>
      <c r="Q46" s="564">
        <f t="shared" si="3"/>
        <v>4032</v>
      </c>
      <c r="R46" s="565">
        <f t="shared" si="4"/>
        <v>125033.17894736843</v>
      </c>
      <c r="S46" s="581">
        <f t="shared" si="5"/>
        <v>129065.17894736843</v>
      </c>
      <c r="T46" s="589" t="s">
        <v>1995</v>
      </c>
    </row>
    <row r="47" spans="1:20" s="566" customFormat="1" ht="30.75" customHeight="1" x14ac:dyDescent="0.25">
      <c r="A47" s="589">
        <v>37</v>
      </c>
      <c r="B47" s="561" t="s">
        <v>1999</v>
      </c>
      <c r="C47" s="562"/>
      <c r="D47" s="833" t="s">
        <v>1994</v>
      </c>
      <c r="E47" s="833"/>
      <c r="F47" s="590"/>
      <c r="G47" s="590">
        <v>1</v>
      </c>
      <c r="H47" s="590">
        <v>12</v>
      </c>
      <c r="I47" s="563">
        <f t="shared" si="9"/>
        <v>8400</v>
      </c>
      <c r="J47" s="563">
        <v>4200</v>
      </c>
      <c r="K47" s="564">
        <f t="shared" si="6"/>
        <v>100800</v>
      </c>
      <c r="L47" s="564">
        <v>0</v>
      </c>
      <c r="M47" s="564">
        <f t="shared" si="7"/>
        <v>1381.578947368421</v>
      </c>
      <c r="N47" s="592">
        <f t="shared" si="8"/>
        <v>18651.599999999999</v>
      </c>
      <c r="O47" s="564">
        <v>0</v>
      </c>
      <c r="P47" s="563">
        <v>4200</v>
      </c>
      <c r="Q47" s="564">
        <f t="shared" si="3"/>
        <v>4032</v>
      </c>
      <c r="R47" s="565">
        <f t="shared" si="4"/>
        <v>125033.17894736843</v>
      </c>
      <c r="S47" s="581">
        <f t="shared" si="5"/>
        <v>129065.17894736843</v>
      </c>
      <c r="T47" s="589" t="s">
        <v>1995</v>
      </c>
    </row>
    <row r="48" spans="1:20" s="566" customFormat="1" ht="30" customHeight="1" x14ac:dyDescent="0.25">
      <c r="A48" s="589">
        <v>38</v>
      </c>
      <c r="B48" s="561" t="s">
        <v>2000</v>
      </c>
      <c r="C48" s="562"/>
      <c r="D48" s="833" t="s">
        <v>1994</v>
      </c>
      <c r="E48" s="833"/>
      <c r="F48" s="590"/>
      <c r="G48" s="590">
        <v>1</v>
      </c>
      <c r="H48" s="590">
        <v>12</v>
      </c>
      <c r="I48" s="563">
        <f t="shared" si="9"/>
        <v>10319</v>
      </c>
      <c r="J48" s="563">
        <v>5159.5</v>
      </c>
      <c r="K48" s="564">
        <f t="shared" si="6"/>
        <v>123828</v>
      </c>
      <c r="L48" s="564">
        <v>0</v>
      </c>
      <c r="M48" s="564">
        <f t="shared" si="7"/>
        <v>1697.203947368421</v>
      </c>
      <c r="N48" s="592">
        <f t="shared" si="8"/>
        <v>22913.55</v>
      </c>
      <c r="O48" s="564">
        <v>0</v>
      </c>
      <c r="P48" s="564">
        <v>0</v>
      </c>
      <c r="Q48" s="564">
        <f t="shared" si="3"/>
        <v>4953.12</v>
      </c>
      <c r="R48" s="565">
        <f t="shared" si="4"/>
        <v>148438.75394736842</v>
      </c>
      <c r="S48" s="581">
        <f t="shared" si="5"/>
        <v>153391.87394736841</v>
      </c>
      <c r="T48" s="589" t="s">
        <v>1995</v>
      </c>
    </row>
    <row r="49" spans="1:20" s="566" customFormat="1" ht="30" customHeight="1" x14ac:dyDescent="0.25">
      <c r="A49" s="589">
        <v>39</v>
      </c>
      <c r="B49" s="561" t="s">
        <v>1966</v>
      </c>
      <c r="C49" s="562"/>
      <c r="D49" s="833" t="s">
        <v>1994</v>
      </c>
      <c r="E49" s="833"/>
      <c r="F49" s="590"/>
      <c r="G49" s="590">
        <v>1</v>
      </c>
      <c r="H49" s="590">
        <v>12</v>
      </c>
      <c r="I49" s="563">
        <f t="shared" si="9"/>
        <v>5733</v>
      </c>
      <c r="J49" s="563">
        <v>2866.5</v>
      </c>
      <c r="K49" s="564">
        <f t="shared" si="6"/>
        <v>68796</v>
      </c>
      <c r="L49" s="564">
        <v>0</v>
      </c>
      <c r="M49" s="564">
        <f t="shared" si="7"/>
        <v>942.9276315789474</v>
      </c>
      <c r="N49" s="592">
        <f t="shared" si="8"/>
        <v>12730.5</v>
      </c>
      <c r="O49" s="564">
        <v>0</v>
      </c>
      <c r="P49" s="564">
        <v>2866.5</v>
      </c>
      <c r="Q49" s="564">
        <f t="shared" si="3"/>
        <v>2751.84</v>
      </c>
      <c r="R49" s="565">
        <f t="shared" si="4"/>
        <v>85335.927631578947</v>
      </c>
      <c r="S49" s="581">
        <f t="shared" si="5"/>
        <v>88087.767631578943</v>
      </c>
      <c r="T49" s="589" t="s">
        <v>1995</v>
      </c>
    </row>
    <row r="50" spans="1:20" s="566" customFormat="1" ht="29.25" customHeight="1" x14ac:dyDescent="0.25">
      <c r="A50" s="589">
        <v>40</v>
      </c>
      <c r="B50" s="561" t="s">
        <v>1966</v>
      </c>
      <c r="C50" s="562"/>
      <c r="D50" s="833" t="s">
        <v>1994</v>
      </c>
      <c r="E50" s="833"/>
      <c r="F50" s="590"/>
      <c r="G50" s="590">
        <v>1</v>
      </c>
      <c r="H50" s="590">
        <v>12</v>
      </c>
      <c r="I50" s="563">
        <f t="shared" si="9"/>
        <v>5733</v>
      </c>
      <c r="J50" s="563">
        <v>2866.5</v>
      </c>
      <c r="K50" s="564">
        <f t="shared" si="6"/>
        <v>68796</v>
      </c>
      <c r="L50" s="564">
        <v>0</v>
      </c>
      <c r="M50" s="564">
        <f t="shared" si="7"/>
        <v>942.9276315789474</v>
      </c>
      <c r="N50" s="592">
        <f t="shared" si="8"/>
        <v>12730.5</v>
      </c>
      <c r="O50" s="564">
        <v>0</v>
      </c>
      <c r="P50" s="564">
        <v>2866.5</v>
      </c>
      <c r="Q50" s="564">
        <f t="shared" si="3"/>
        <v>2751.84</v>
      </c>
      <c r="R50" s="565">
        <f t="shared" si="4"/>
        <v>85335.927631578947</v>
      </c>
      <c r="S50" s="581">
        <f t="shared" si="5"/>
        <v>88087.767631578943</v>
      </c>
      <c r="T50" s="589" t="s">
        <v>1995</v>
      </c>
    </row>
    <row r="51" spans="1:20" s="566" customFormat="1" ht="30" customHeight="1" x14ac:dyDescent="0.25">
      <c r="A51" s="589">
        <v>41</v>
      </c>
      <c r="B51" s="561" t="s">
        <v>2001</v>
      </c>
      <c r="C51" s="562"/>
      <c r="D51" s="833" t="s">
        <v>1994</v>
      </c>
      <c r="E51" s="833"/>
      <c r="F51" s="590"/>
      <c r="G51" s="590">
        <v>1</v>
      </c>
      <c r="H51" s="590">
        <v>12</v>
      </c>
      <c r="I51" s="563">
        <f t="shared" si="9"/>
        <v>13867.8</v>
      </c>
      <c r="J51" s="563">
        <v>6933.9</v>
      </c>
      <c r="K51" s="564">
        <f t="shared" si="6"/>
        <v>166413.59999999998</v>
      </c>
      <c r="L51" s="564">
        <v>0</v>
      </c>
      <c r="M51" s="564">
        <f t="shared" si="7"/>
        <v>2280.8881578947367</v>
      </c>
      <c r="N51" s="592">
        <f t="shared" si="8"/>
        <v>30792.15</v>
      </c>
      <c r="O51" s="564">
        <v>0</v>
      </c>
      <c r="P51" s="564">
        <v>0</v>
      </c>
      <c r="Q51" s="564">
        <f t="shared" si="3"/>
        <v>6656.5439999999999</v>
      </c>
      <c r="R51" s="565">
        <f t="shared" si="4"/>
        <v>199486.63815789472</v>
      </c>
      <c r="S51" s="581">
        <f t="shared" si="5"/>
        <v>206143.18215789471</v>
      </c>
      <c r="T51" s="589" t="s">
        <v>1995</v>
      </c>
    </row>
    <row r="52" spans="1:20" s="566" customFormat="1" ht="30" customHeight="1" x14ac:dyDescent="0.25">
      <c r="A52" s="589">
        <v>42</v>
      </c>
      <c r="B52" s="561" t="s">
        <v>1966</v>
      </c>
      <c r="C52" s="562"/>
      <c r="D52" s="833" t="s">
        <v>1994</v>
      </c>
      <c r="E52" s="833"/>
      <c r="F52" s="590"/>
      <c r="G52" s="590">
        <v>1</v>
      </c>
      <c r="H52" s="590">
        <v>12</v>
      </c>
      <c r="I52" s="563">
        <f t="shared" si="9"/>
        <v>5733</v>
      </c>
      <c r="J52" s="563">
        <v>2866.5</v>
      </c>
      <c r="K52" s="564">
        <f t="shared" si="6"/>
        <v>68796</v>
      </c>
      <c r="L52" s="564">
        <v>0</v>
      </c>
      <c r="M52" s="564">
        <f t="shared" si="7"/>
        <v>942.9276315789474</v>
      </c>
      <c r="N52" s="592">
        <f t="shared" si="8"/>
        <v>12730.5</v>
      </c>
      <c r="O52" s="564">
        <v>0</v>
      </c>
      <c r="P52" s="564">
        <v>2866.5</v>
      </c>
      <c r="Q52" s="564">
        <f t="shared" si="3"/>
        <v>2751.84</v>
      </c>
      <c r="R52" s="565">
        <f t="shared" si="4"/>
        <v>85335.927631578947</v>
      </c>
      <c r="S52" s="581">
        <f t="shared" si="5"/>
        <v>88087.767631578943</v>
      </c>
      <c r="T52" s="589" t="s">
        <v>1995</v>
      </c>
    </row>
    <row r="53" spans="1:20" s="566" customFormat="1" ht="30" customHeight="1" x14ac:dyDescent="0.25">
      <c r="A53" s="589">
        <v>43</v>
      </c>
      <c r="B53" s="561" t="s">
        <v>2002</v>
      </c>
      <c r="C53" s="562"/>
      <c r="D53" s="833" t="s">
        <v>1994</v>
      </c>
      <c r="E53" s="833"/>
      <c r="F53" s="590"/>
      <c r="G53" s="590">
        <v>1</v>
      </c>
      <c r="H53" s="590">
        <v>12</v>
      </c>
      <c r="I53" s="563">
        <f t="shared" si="9"/>
        <v>10319</v>
      </c>
      <c r="J53" s="563">
        <v>5159.5</v>
      </c>
      <c r="K53" s="564">
        <f t="shared" si="6"/>
        <v>123828</v>
      </c>
      <c r="L53" s="564">
        <v>0</v>
      </c>
      <c r="M53" s="564">
        <f t="shared" si="7"/>
        <v>1697.203947368421</v>
      </c>
      <c r="N53" s="592">
        <f t="shared" si="8"/>
        <v>22913.55</v>
      </c>
      <c r="O53" s="564">
        <v>0</v>
      </c>
      <c r="P53" s="564">
        <v>0</v>
      </c>
      <c r="Q53" s="564">
        <f t="shared" si="3"/>
        <v>4953.12</v>
      </c>
      <c r="R53" s="565">
        <f t="shared" si="4"/>
        <v>148438.75394736842</v>
      </c>
      <c r="S53" s="581">
        <f t="shared" si="5"/>
        <v>153391.87394736841</v>
      </c>
      <c r="T53" s="589" t="s">
        <v>1995</v>
      </c>
    </row>
    <row r="54" spans="1:20" s="566" customFormat="1" ht="30" customHeight="1" x14ac:dyDescent="0.25">
      <c r="A54" s="589">
        <v>44</v>
      </c>
      <c r="B54" s="561" t="s">
        <v>2003</v>
      </c>
      <c r="C54" s="562"/>
      <c r="D54" s="833" t="s">
        <v>1994</v>
      </c>
      <c r="E54" s="833"/>
      <c r="F54" s="590"/>
      <c r="G54" s="590">
        <v>1</v>
      </c>
      <c r="H54" s="590">
        <v>12</v>
      </c>
      <c r="I54" s="563">
        <f t="shared" si="9"/>
        <v>7733</v>
      </c>
      <c r="J54" s="563">
        <v>3866.5</v>
      </c>
      <c r="K54" s="564">
        <f t="shared" si="6"/>
        <v>92796</v>
      </c>
      <c r="L54" s="564">
        <v>0</v>
      </c>
      <c r="M54" s="564">
        <f t="shared" si="7"/>
        <v>1271.875</v>
      </c>
      <c r="N54" s="592">
        <f t="shared" si="8"/>
        <v>17170.650000000001</v>
      </c>
      <c r="O54" s="564">
        <v>0</v>
      </c>
      <c r="P54" s="564">
        <v>3866.5</v>
      </c>
      <c r="Q54" s="564">
        <f t="shared" si="3"/>
        <v>3711.84</v>
      </c>
      <c r="R54" s="565">
        <f t="shared" si="4"/>
        <v>115105.02499999999</v>
      </c>
      <c r="S54" s="581">
        <f t="shared" si="5"/>
        <v>118816.86499999999</v>
      </c>
      <c r="T54" s="589" t="s">
        <v>1995</v>
      </c>
    </row>
    <row r="55" spans="1:20" s="566" customFormat="1" ht="29.25" customHeight="1" x14ac:dyDescent="0.25">
      <c r="A55" s="589">
        <v>45</v>
      </c>
      <c r="B55" s="561" t="s">
        <v>2003</v>
      </c>
      <c r="C55" s="562"/>
      <c r="D55" s="833" t="s">
        <v>1994</v>
      </c>
      <c r="E55" s="833"/>
      <c r="F55" s="590"/>
      <c r="G55" s="590">
        <v>1</v>
      </c>
      <c r="H55" s="590">
        <v>12</v>
      </c>
      <c r="I55" s="563">
        <f t="shared" si="9"/>
        <v>7733</v>
      </c>
      <c r="J55" s="563">
        <v>3866.5</v>
      </c>
      <c r="K55" s="564">
        <f t="shared" si="6"/>
        <v>92796</v>
      </c>
      <c r="L55" s="564">
        <v>0</v>
      </c>
      <c r="M55" s="564">
        <f t="shared" si="7"/>
        <v>1271.875</v>
      </c>
      <c r="N55" s="592">
        <f t="shared" si="8"/>
        <v>17170.650000000001</v>
      </c>
      <c r="O55" s="564">
        <v>0</v>
      </c>
      <c r="P55" s="564">
        <v>3866.5</v>
      </c>
      <c r="Q55" s="564">
        <f t="shared" si="3"/>
        <v>3711.84</v>
      </c>
      <c r="R55" s="565">
        <f t="shared" si="4"/>
        <v>115105.02499999999</v>
      </c>
      <c r="S55" s="581">
        <f t="shared" si="5"/>
        <v>118816.86499999999</v>
      </c>
      <c r="T55" s="589" t="s">
        <v>1995</v>
      </c>
    </row>
    <row r="56" spans="1:20" s="566" customFormat="1" ht="29.25" customHeight="1" x14ac:dyDescent="0.25">
      <c r="A56" s="589">
        <v>46</v>
      </c>
      <c r="B56" s="561" t="s">
        <v>2004</v>
      </c>
      <c r="C56" s="562"/>
      <c r="D56" s="833" t="s">
        <v>2005</v>
      </c>
      <c r="E56" s="833"/>
      <c r="F56" s="590"/>
      <c r="G56" s="590">
        <v>1</v>
      </c>
      <c r="H56" s="590">
        <v>12</v>
      </c>
      <c r="I56" s="563">
        <f t="shared" si="9"/>
        <v>13867.8</v>
      </c>
      <c r="J56" s="563">
        <v>6933.9</v>
      </c>
      <c r="K56" s="564">
        <f t="shared" si="6"/>
        <v>166413.59999999998</v>
      </c>
      <c r="L56" s="564">
        <v>0</v>
      </c>
      <c r="M56" s="564">
        <f t="shared" si="7"/>
        <v>2280.8881578947367</v>
      </c>
      <c r="N56" s="592">
        <f t="shared" si="8"/>
        <v>30792.15</v>
      </c>
      <c r="O56" s="564">
        <v>0</v>
      </c>
      <c r="P56" s="564">
        <v>0</v>
      </c>
      <c r="Q56" s="564">
        <f t="shared" si="3"/>
        <v>6656.5439999999999</v>
      </c>
      <c r="R56" s="565">
        <f t="shared" si="4"/>
        <v>199486.63815789472</v>
      </c>
      <c r="S56" s="581">
        <f t="shared" si="5"/>
        <v>206143.18215789471</v>
      </c>
      <c r="T56" s="589" t="s">
        <v>1971</v>
      </c>
    </row>
    <row r="57" spans="1:20" s="566" customFormat="1" ht="29.25" customHeight="1" x14ac:dyDescent="0.25">
      <c r="A57" s="589">
        <v>47</v>
      </c>
      <c r="B57" s="561" t="s">
        <v>2006</v>
      </c>
      <c r="C57" s="562"/>
      <c r="D57" s="833" t="s">
        <v>2005</v>
      </c>
      <c r="E57" s="833"/>
      <c r="F57" s="590"/>
      <c r="G57" s="590">
        <v>1</v>
      </c>
      <c r="H57" s="590">
        <v>12</v>
      </c>
      <c r="I57" s="563">
        <f t="shared" si="9"/>
        <v>6330.38</v>
      </c>
      <c r="J57" s="563">
        <v>3165.19</v>
      </c>
      <c r="K57" s="564">
        <f t="shared" si="6"/>
        <v>75964.56</v>
      </c>
      <c r="L57" s="564"/>
      <c r="M57" s="564">
        <f t="shared" si="7"/>
        <v>1041.1809210526317</v>
      </c>
      <c r="N57" s="592">
        <f t="shared" si="8"/>
        <v>14056.2</v>
      </c>
      <c r="O57" s="564">
        <v>0</v>
      </c>
      <c r="P57" s="564">
        <v>3165.19</v>
      </c>
      <c r="Q57" s="564">
        <f t="shared" si="3"/>
        <v>3038.5824000000002</v>
      </c>
      <c r="R57" s="565">
        <f t="shared" si="4"/>
        <v>94227.130921052623</v>
      </c>
      <c r="S57" s="581">
        <f t="shared" si="5"/>
        <v>97265.713321052623</v>
      </c>
      <c r="T57" s="589" t="s">
        <v>1971</v>
      </c>
    </row>
    <row r="58" spans="1:20" s="566" customFormat="1" ht="29.25" customHeight="1" x14ac:dyDescent="0.25">
      <c r="A58" s="589">
        <v>48</v>
      </c>
      <c r="B58" s="561" t="s">
        <v>1982</v>
      </c>
      <c r="C58" s="562"/>
      <c r="D58" s="833" t="s">
        <v>2005</v>
      </c>
      <c r="E58" s="833"/>
      <c r="F58" s="590"/>
      <c r="G58" s="590">
        <v>1</v>
      </c>
      <c r="H58" s="590">
        <v>12</v>
      </c>
      <c r="I58" s="563">
        <f t="shared" si="9"/>
        <v>7733</v>
      </c>
      <c r="J58" s="563">
        <v>3866.5</v>
      </c>
      <c r="K58" s="564">
        <f t="shared" si="6"/>
        <v>92796</v>
      </c>
      <c r="L58" s="564">
        <v>0</v>
      </c>
      <c r="M58" s="564">
        <f t="shared" si="7"/>
        <v>1271.875</v>
      </c>
      <c r="N58" s="592">
        <f t="shared" si="8"/>
        <v>17170.650000000001</v>
      </c>
      <c r="O58" s="564">
        <v>0</v>
      </c>
      <c r="P58" s="564">
        <v>3866.5</v>
      </c>
      <c r="Q58" s="564">
        <f t="shared" si="3"/>
        <v>3711.84</v>
      </c>
      <c r="R58" s="565">
        <f t="shared" si="4"/>
        <v>115105.02499999999</v>
      </c>
      <c r="S58" s="581">
        <f t="shared" si="5"/>
        <v>118816.86499999999</v>
      </c>
      <c r="T58" s="589" t="s">
        <v>1971</v>
      </c>
    </row>
    <row r="59" spans="1:20" s="566" customFormat="1" ht="29.25" customHeight="1" x14ac:dyDescent="0.25">
      <c r="A59" s="589">
        <v>49</v>
      </c>
      <c r="B59" s="561" t="s">
        <v>2007</v>
      </c>
      <c r="C59" s="562"/>
      <c r="D59" s="833" t="s">
        <v>2005</v>
      </c>
      <c r="E59" s="833"/>
      <c r="F59" s="590"/>
      <c r="G59" s="590">
        <v>1</v>
      </c>
      <c r="H59" s="590">
        <v>12</v>
      </c>
      <c r="I59" s="563">
        <f t="shared" si="9"/>
        <v>5733</v>
      </c>
      <c r="J59" s="563">
        <v>2866.5</v>
      </c>
      <c r="K59" s="564">
        <f t="shared" si="6"/>
        <v>68796</v>
      </c>
      <c r="L59" s="564">
        <v>0</v>
      </c>
      <c r="M59" s="564">
        <f t="shared" si="7"/>
        <v>942.9276315789474</v>
      </c>
      <c r="N59" s="592">
        <f t="shared" si="8"/>
        <v>12730.5</v>
      </c>
      <c r="O59" s="564">
        <v>0</v>
      </c>
      <c r="P59" s="564">
        <v>2866.5</v>
      </c>
      <c r="Q59" s="564">
        <f t="shared" si="3"/>
        <v>2751.84</v>
      </c>
      <c r="R59" s="565">
        <f t="shared" si="4"/>
        <v>85335.927631578947</v>
      </c>
      <c r="S59" s="581">
        <f t="shared" si="5"/>
        <v>88087.767631578943</v>
      </c>
      <c r="T59" s="589" t="s">
        <v>1971</v>
      </c>
    </row>
    <row r="60" spans="1:20" s="566" customFormat="1" ht="29.25" customHeight="1" x14ac:dyDescent="0.25">
      <c r="A60" s="589">
        <v>50</v>
      </c>
      <c r="B60" s="561" t="s">
        <v>2007</v>
      </c>
      <c r="C60" s="562"/>
      <c r="D60" s="833" t="s">
        <v>2005</v>
      </c>
      <c r="E60" s="833"/>
      <c r="F60" s="590"/>
      <c r="G60" s="590">
        <v>1</v>
      </c>
      <c r="H60" s="590">
        <v>12</v>
      </c>
      <c r="I60" s="563">
        <f t="shared" si="9"/>
        <v>5733</v>
      </c>
      <c r="J60" s="563">
        <v>2866.5</v>
      </c>
      <c r="K60" s="564">
        <f t="shared" si="6"/>
        <v>68796</v>
      </c>
      <c r="L60" s="564"/>
      <c r="M60" s="564">
        <f t="shared" si="7"/>
        <v>942.9276315789474</v>
      </c>
      <c r="N60" s="592">
        <f t="shared" si="8"/>
        <v>12730.5</v>
      </c>
      <c r="O60" s="564"/>
      <c r="P60" s="564">
        <v>2866.5</v>
      </c>
      <c r="Q60" s="564">
        <f t="shared" si="3"/>
        <v>2751.84</v>
      </c>
      <c r="R60" s="565">
        <f t="shared" si="4"/>
        <v>85335.927631578947</v>
      </c>
      <c r="S60" s="581">
        <f t="shared" si="5"/>
        <v>88087.767631578943</v>
      </c>
      <c r="T60" s="589" t="s">
        <v>1971</v>
      </c>
    </row>
    <row r="61" spans="1:20" s="566" customFormat="1" ht="29.25" customHeight="1" x14ac:dyDescent="0.25">
      <c r="A61" s="589">
        <v>51</v>
      </c>
      <c r="B61" s="561" t="s">
        <v>2007</v>
      </c>
      <c r="C61" s="562"/>
      <c r="D61" s="833" t="s">
        <v>2005</v>
      </c>
      <c r="E61" s="833"/>
      <c r="F61" s="590"/>
      <c r="G61" s="590">
        <v>1</v>
      </c>
      <c r="H61" s="590">
        <v>12</v>
      </c>
      <c r="I61" s="563">
        <f t="shared" si="9"/>
        <v>5733</v>
      </c>
      <c r="J61" s="563">
        <v>2866.5</v>
      </c>
      <c r="K61" s="564">
        <f t="shared" si="6"/>
        <v>68796</v>
      </c>
      <c r="L61" s="564">
        <v>0</v>
      </c>
      <c r="M61" s="564">
        <f t="shared" si="7"/>
        <v>942.9276315789474</v>
      </c>
      <c r="N61" s="592">
        <f t="shared" si="8"/>
        <v>12730.5</v>
      </c>
      <c r="O61" s="564">
        <v>0</v>
      </c>
      <c r="P61" s="564">
        <v>2866.5</v>
      </c>
      <c r="Q61" s="564">
        <f t="shared" si="3"/>
        <v>2751.84</v>
      </c>
      <c r="R61" s="565">
        <f t="shared" si="4"/>
        <v>85335.927631578947</v>
      </c>
      <c r="S61" s="581">
        <f t="shared" si="5"/>
        <v>88087.767631578943</v>
      </c>
      <c r="T61" s="589" t="s">
        <v>1971</v>
      </c>
    </row>
    <row r="62" spans="1:20" s="566" customFormat="1" ht="29.25" customHeight="1" x14ac:dyDescent="0.25">
      <c r="A62" s="589">
        <v>52</v>
      </c>
      <c r="B62" s="561" t="s">
        <v>2008</v>
      </c>
      <c r="C62" s="562"/>
      <c r="D62" s="833" t="s">
        <v>2005</v>
      </c>
      <c r="E62" s="833"/>
      <c r="F62" s="590"/>
      <c r="G62" s="590">
        <v>1</v>
      </c>
      <c r="H62" s="590">
        <v>12</v>
      </c>
      <c r="I62" s="563">
        <f t="shared" si="9"/>
        <v>5504</v>
      </c>
      <c r="J62" s="563">
        <v>2752</v>
      </c>
      <c r="K62" s="564">
        <f t="shared" si="6"/>
        <v>66048</v>
      </c>
      <c r="L62" s="564">
        <v>0</v>
      </c>
      <c r="M62" s="564">
        <f t="shared" si="7"/>
        <v>905.26315789473688</v>
      </c>
      <c r="N62" s="592">
        <f t="shared" si="8"/>
        <v>12221.55</v>
      </c>
      <c r="O62" s="564">
        <v>0</v>
      </c>
      <c r="P62" s="564">
        <v>2752</v>
      </c>
      <c r="Q62" s="564">
        <f t="shared" si="3"/>
        <v>2641.92</v>
      </c>
      <c r="R62" s="565">
        <f t="shared" si="4"/>
        <v>81926.813157894736</v>
      </c>
      <c r="S62" s="581">
        <f t="shared" si="5"/>
        <v>84568.733157894734</v>
      </c>
      <c r="T62" s="589" t="s">
        <v>1971</v>
      </c>
    </row>
    <row r="63" spans="1:20" s="566" customFormat="1" ht="30" customHeight="1" x14ac:dyDescent="0.25">
      <c r="A63" s="589">
        <v>53</v>
      </c>
      <c r="B63" s="561" t="s">
        <v>2009</v>
      </c>
      <c r="C63" s="562"/>
      <c r="D63" s="833" t="s">
        <v>2010</v>
      </c>
      <c r="E63" s="833"/>
      <c r="F63" s="590"/>
      <c r="G63" s="590">
        <v>1</v>
      </c>
      <c r="H63" s="590">
        <v>12</v>
      </c>
      <c r="I63" s="563">
        <f t="shared" si="9"/>
        <v>10319</v>
      </c>
      <c r="J63" s="563">
        <v>5159.5</v>
      </c>
      <c r="K63" s="564">
        <f t="shared" si="6"/>
        <v>123828</v>
      </c>
      <c r="L63" s="564">
        <v>0</v>
      </c>
      <c r="M63" s="564">
        <f t="shared" si="7"/>
        <v>1697.203947368421</v>
      </c>
      <c r="N63" s="592">
        <f t="shared" si="8"/>
        <v>22913.55</v>
      </c>
      <c r="O63" s="564">
        <v>0</v>
      </c>
      <c r="P63" s="564">
        <v>0</v>
      </c>
      <c r="Q63" s="564">
        <f t="shared" si="3"/>
        <v>4953.12</v>
      </c>
      <c r="R63" s="565">
        <f t="shared" si="4"/>
        <v>148438.75394736842</v>
      </c>
      <c r="S63" s="581">
        <f t="shared" si="5"/>
        <v>153391.87394736841</v>
      </c>
      <c r="T63" s="589" t="s">
        <v>1971</v>
      </c>
    </row>
    <row r="64" spans="1:20" s="566" customFormat="1" ht="30" customHeight="1" x14ac:dyDescent="0.25">
      <c r="A64" s="589">
        <v>54</v>
      </c>
      <c r="B64" s="561" t="s">
        <v>1966</v>
      </c>
      <c r="C64" s="562"/>
      <c r="D64" s="833" t="s">
        <v>2010</v>
      </c>
      <c r="E64" s="833"/>
      <c r="F64" s="590"/>
      <c r="G64" s="590">
        <v>1</v>
      </c>
      <c r="H64" s="590">
        <v>12</v>
      </c>
      <c r="I64" s="563">
        <f t="shared" si="9"/>
        <v>5733</v>
      </c>
      <c r="J64" s="563">
        <v>2866.5</v>
      </c>
      <c r="K64" s="564">
        <f>H64*I64</f>
        <v>68796</v>
      </c>
      <c r="L64" s="564">
        <v>0</v>
      </c>
      <c r="M64" s="564">
        <f t="shared" si="7"/>
        <v>942.9276315789474</v>
      </c>
      <c r="N64" s="592">
        <f t="shared" si="8"/>
        <v>12730.5</v>
      </c>
      <c r="O64" s="564">
        <v>0</v>
      </c>
      <c r="P64" s="564">
        <v>2866.5</v>
      </c>
      <c r="Q64" s="564">
        <f t="shared" si="3"/>
        <v>2751.84</v>
      </c>
      <c r="R64" s="565">
        <f t="shared" si="4"/>
        <v>85335.927631578947</v>
      </c>
      <c r="S64" s="581">
        <f t="shared" si="5"/>
        <v>88087.767631578943</v>
      </c>
      <c r="T64" s="589" t="s">
        <v>1971</v>
      </c>
    </row>
    <row r="65" spans="1:20" s="566" customFormat="1" ht="30" customHeight="1" x14ac:dyDescent="0.25">
      <c r="A65" s="589">
        <v>55</v>
      </c>
      <c r="B65" s="561" t="s">
        <v>2011</v>
      </c>
      <c r="C65" s="562"/>
      <c r="D65" s="833" t="s">
        <v>2010</v>
      </c>
      <c r="E65" s="833"/>
      <c r="F65" s="590"/>
      <c r="G65" s="590">
        <v>1</v>
      </c>
      <c r="H65" s="590">
        <v>12</v>
      </c>
      <c r="I65" s="563">
        <f t="shared" si="9"/>
        <v>6783</v>
      </c>
      <c r="J65" s="563">
        <v>3391.5</v>
      </c>
      <c r="K65" s="564">
        <f t="shared" si="6"/>
        <v>81396</v>
      </c>
      <c r="L65" s="564">
        <v>0</v>
      </c>
      <c r="M65" s="564">
        <f t="shared" si="7"/>
        <v>1115.625</v>
      </c>
      <c r="N65" s="592">
        <f t="shared" si="8"/>
        <v>15061.95</v>
      </c>
      <c r="O65" s="564">
        <v>0</v>
      </c>
      <c r="P65" s="564">
        <v>3391.5</v>
      </c>
      <c r="Q65" s="564">
        <f t="shared" si="3"/>
        <v>3255.84</v>
      </c>
      <c r="R65" s="565">
        <f t="shared" si="4"/>
        <v>100965.075</v>
      </c>
      <c r="S65" s="581">
        <f t="shared" si="5"/>
        <v>104220.91499999999</v>
      </c>
      <c r="T65" s="589" t="s">
        <v>1971</v>
      </c>
    </row>
    <row r="66" spans="1:20" s="566" customFormat="1" ht="29.25" customHeight="1" x14ac:dyDescent="0.25">
      <c r="A66" s="589">
        <v>56</v>
      </c>
      <c r="B66" s="561" t="s">
        <v>2012</v>
      </c>
      <c r="C66" s="562"/>
      <c r="D66" s="833" t="s">
        <v>2010</v>
      </c>
      <c r="E66" s="833"/>
      <c r="F66" s="590"/>
      <c r="G66" s="590">
        <v>1</v>
      </c>
      <c r="H66" s="590">
        <v>12</v>
      </c>
      <c r="I66" s="563">
        <f t="shared" si="9"/>
        <v>6192</v>
      </c>
      <c r="J66" s="563">
        <v>3096</v>
      </c>
      <c r="K66" s="564">
        <f t="shared" si="6"/>
        <v>74304</v>
      </c>
      <c r="L66" s="564">
        <v>0</v>
      </c>
      <c r="M66" s="564">
        <f t="shared" si="7"/>
        <v>1018.4210526315791</v>
      </c>
      <c r="N66" s="592">
        <f t="shared" si="8"/>
        <v>13749.75</v>
      </c>
      <c r="O66" s="564">
        <v>0</v>
      </c>
      <c r="P66" s="564">
        <v>3096</v>
      </c>
      <c r="Q66" s="564">
        <f t="shared" si="3"/>
        <v>2972.16</v>
      </c>
      <c r="R66" s="565">
        <f t="shared" si="4"/>
        <v>92168.171052631573</v>
      </c>
      <c r="S66" s="581">
        <f t="shared" si="5"/>
        <v>95140.331052631576</v>
      </c>
      <c r="T66" s="589" t="s">
        <v>1971</v>
      </c>
    </row>
    <row r="67" spans="1:20" s="566" customFormat="1" ht="29.25" customHeight="1" x14ac:dyDescent="0.25">
      <c r="A67" s="589">
        <v>57</v>
      </c>
      <c r="B67" s="561" t="s">
        <v>2012</v>
      </c>
      <c r="C67" s="562"/>
      <c r="D67" s="833" t="s">
        <v>2010</v>
      </c>
      <c r="E67" s="833"/>
      <c r="F67" s="590"/>
      <c r="G67" s="590">
        <v>1</v>
      </c>
      <c r="H67" s="590">
        <v>12</v>
      </c>
      <c r="I67" s="563">
        <f t="shared" si="9"/>
        <v>6192</v>
      </c>
      <c r="J67" s="563">
        <v>3096</v>
      </c>
      <c r="K67" s="564">
        <f t="shared" si="6"/>
        <v>74304</v>
      </c>
      <c r="L67" s="564">
        <v>0</v>
      </c>
      <c r="M67" s="564">
        <f t="shared" si="7"/>
        <v>1018.4210526315791</v>
      </c>
      <c r="N67" s="592">
        <f t="shared" si="8"/>
        <v>13749.75</v>
      </c>
      <c r="O67" s="564">
        <v>0</v>
      </c>
      <c r="P67" s="564">
        <v>3096</v>
      </c>
      <c r="Q67" s="564">
        <f t="shared" si="3"/>
        <v>2972.16</v>
      </c>
      <c r="R67" s="565">
        <f t="shared" si="4"/>
        <v>92168.171052631573</v>
      </c>
      <c r="S67" s="581">
        <f t="shared" si="5"/>
        <v>95140.331052631576</v>
      </c>
      <c r="T67" s="589" t="s">
        <v>1971</v>
      </c>
    </row>
    <row r="68" spans="1:20" s="566" customFormat="1" ht="29.25" customHeight="1" x14ac:dyDescent="0.25">
      <c r="A68" s="589">
        <v>58</v>
      </c>
      <c r="B68" s="561" t="s">
        <v>2012</v>
      </c>
      <c r="C68" s="562"/>
      <c r="D68" s="833" t="s">
        <v>2010</v>
      </c>
      <c r="E68" s="833"/>
      <c r="F68" s="590"/>
      <c r="G68" s="590">
        <v>1</v>
      </c>
      <c r="H68" s="590">
        <v>12</v>
      </c>
      <c r="I68" s="563">
        <f t="shared" si="9"/>
        <v>6192</v>
      </c>
      <c r="J68" s="563">
        <v>3096</v>
      </c>
      <c r="K68" s="564">
        <f t="shared" si="6"/>
        <v>74304</v>
      </c>
      <c r="L68" s="564">
        <v>0</v>
      </c>
      <c r="M68" s="564">
        <f t="shared" si="7"/>
        <v>1018.4210526315791</v>
      </c>
      <c r="N68" s="592">
        <f t="shared" si="8"/>
        <v>13749.75</v>
      </c>
      <c r="O68" s="564">
        <v>0</v>
      </c>
      <c r="P68" s="564">
        <v>3096</v>
      </c>
      <c r="Q68" s="564">
        <f t="shared" si="3"/>
        <v>2972.16</v>
      </c>
      <c r="R68" s="565">
        <f t="shared" si="4"/>
        <v>92168.171052631573</v>
      </c>
      <c r="S68" s="581">
        <f t="shared" si="5"/>
        <v>95140.331052631576</v>
      </c>
      <c r="T68" s="589" t="s">
        <v>1971</v>
      </c>
    </row>
    <row r="69" spans="1:20" s="566" customFormat="1" ht="29.25" customHeight="1" x14ac:dyDescent="0.25">
      <c r="A69" s="589">
        <v>59</v>
      </c>
      <c r="B69" s="561" t="s">
        <v>2013</v>
      </c>
      <c r="C69" s="562"/>
      <c r="D69" s="833" t="s">
        <v>2010</v>
      </c>
      <c r="E69" s="833"/>
      <c r="F69" s="590"/>
      <c r="G69" s="590">
        <v>1</v>
      </c>
      <c r="H69" s="590">
        <v>12</v>
      </c>
      <c r="I69" s="563">
        <f t="shared" si="9"/>
        <v>4804</v>
      </c>
      <c r="J69" s="563">
        <v>2402</v>
      </c>
      <c r="K69" s="564">
        <f t="shared" si="6"/>
        <v>57648</v>
      </c>
      <c r="L69" s="564">
        <v>0</v>
      </c>
      <c r="M69" s="564">
        <f t="shared" si="7"/>
        <v>790.13157894736855</v>
      </c>
      <c r="N69" s="592">
        <f t="shared" si="8"/>
        <v>10667.7</v>
      </c>
      <c r="O69" s="564">
        <v>0</v>
      </c>
      <c r="P69" s="564">
        <v>2402</v>
      </c>
      <c r="Q69" s="564">
        <f t="shared" si="3"/>
        <v>2305.92</v>
      </c>
      <c r="R69" s="565">
        <f t="shared" si="4"/>
        <v>71507.831578947371</v>
      </c>
      <c r="S69" s="581">
        <f t="shared" si="5"/>
        <v>73813.751578947369</v>
      </c>
      <c r="T69" s="589" t="s">
        <v>1971</v>
      </c>
    </row>
    <row r="70" spans="1:20" s="566" customFormat="1" ht="29.25" customHeight="1" x14ac:dyDescent="0.25">
      <c r="A70" s="589">
        <v>60</v>
      </c>
      <c r="B70" s="561" t="s">
        <v>2014</v>
      </c>
      <c r="C70" s="562"/>
      <c r="D70" s="833" t="s">
        <v>2010</v>
      </c>
      <c r="E70" s="833"/>
      <c r="F70" s="590"/>
      <c r="G70" s="590">
        <v>1</v>
      </c>
      <c r="H70" s="590">
        <v>12</v>
      </c>
      <c r="I70" s="563">
        <f t="shared" si="9"/>
        <v>4586</v>
      </c>
      <c r="J70" s="563">
        <v>2293</v>
      </c>
      <c r="K70" s="564">
        <f>H70*I70</f>
        <v>55032</v>
      </c>
      <c r="L70" s="564">
        <v>0</v>
      </c>
      <c r="M70" s="564">
        <f t="shared" si="7"/>
        <v>754.27631578947376</v>
      </c>
      <c r="N70" s="592">
        <f t="shared" si="8"/>
        <v>10183.049999999999</v>
      </c>
      <c r="O70" s="564">
        <v>0</v>
      </c>
      <c r="P70" s="564">
        <v>2293</v>
      </c>
      <c r="Q70" s="564">
        <f t="shared" si="3"/>
        <v>2201.2799999999997</v>
      </c>
      <c r="R70" s="565">
        <f t="shared" si="4"/>
        <v>68262.326315789469</v>
      </c>
      <c r="S70" s="581">
        <f t="shared" si="5"/>
        <v>70463.606315789468</v>
      </c>
      <c r="T70" s="589" t="s">
        <v>1971</v>
      </c>
    </row>
    <row r="71" spans="1:20" s="566" customFormat="1" ht="29.25" customHeight="1" x14ac:dyDescent="0.25">
      <c r="A71" s="589">
        <v>61</v>
      </c>
      <c r="B71" s="561" t="s">
        <v>2015</v>
      </c>
      <c r="C71" s="562"/>
      <c r="D71" s="833" t="s">
        <v>2010</v>
      </c>
      <c r="E71" s="833"/>
      <c r="F71" s="590"/>
      <c r="G71" s="590">
        <v>1</v>
      </c>
      <c r="H71" s="590">
        <v>12</v>
      </c>
      <c r="I71" s="563">
        <f t="shared" si="9"/>
        <v>4586</v>
      </c>
      <c r="J71" s="563">
        <v>2293</v>
      </c>
      <c r="K71" s="564">
        <f t="shared" si="6"/>
        <v>55032</v>
      </c>
      <c r="L71" s="564">
        <v>0</v>
      </c>
      <c r="M71" s="564">
        <f t="shared" si="7"/>
        <v>754.27631578947376</v>
      </c>
      <c r="N71" s="592">
        <f t="shared" si="8"/>
        <v>10183.049999999999</v>
      </c>
      <c r="O71" s="564">
        <v>0</v>
      </c>
      <c r="P71" s="564">
        <v>2293</v>
      </c>
      <c r="Q71" s="564">
        <f t="shared" si="3"/>
        <v>2201.2799999999997</v>
      </c>
      <c r="R71" s="565">
        <f t="shared" si="4"/>
        <v>68262.326315789469</v>
      </c>
      <c r="S71" s="581">
        <f t="shared" si="5"/>
        <v>70463.606315789468</v>
      </c>
      <c r="T71" s="589" t="s">
        <v>1971</v>
      </c>
    </row>
    <row r="72" spans="1:20" s="566" customFormat="1" ht="29.25" customHeight="1" x14ac:dyDescent="0.25">
      <c r="A72" s="589">
        <v>62</v>
      </c>
      <c r="B72" s="561" t="s">
        <v>2016</v>
      </c>
      <c r="C72" s="562"/>
      <c r="D72" s="833" t="s">
        <v>2010</v>
      </c>
      <c r="E72" s="833"/>
      <c r="F72" s="590"/>
      <c r="G72" s="590">
        <v>1</v>
      </c>
      <c r="H72" s="590">
        <v>12</v>
      </c>
      <c r="I72" s="563">
        <f t="shared" si="9"/>
        <v>5974.9</v>
      </c>
      <c r="J72" s="563">
        <v>2987.45</v>
      </c>
      <c r="K72" s="564">
        <f t="shared" si="6"/>
        <v>71698.799999999988</v>
      </c>
      <c r="L72" s="564">
        <v>0</v>
      </c>
      <c r="M72" s="564">
        <f t="shared" si="7"/>
        <v>982.71381578947376</v>
      </c>
      <c r="N72" s="592">
        <f t="shared" si="8"/>
        <v>13267.8</v>
      </c>
      <c r="O72" s="564">
        <v>0</v>
      </c>
      <c r="P72" s="564">
        <v>2987.45</v>
      </c>
      <c r="Q72" s="564">
        <f t="shared" si="3"/>
        <v>2867.9519999999998</v>
      </c>
      <c r="R72" s="565">
        <f t="shared" si="4"/>
        <v>88936.763815789469</v>
      </c>
      <c r="S72" s="581">
        <f t="shared" si="5"/>
        <v>91804.715815789474</v>
      </c>
      <c r="T72" s="589" t="s">
        <v>1971</v>
      </c>
    </row>
    <row r="73" spans="1:20" s="566" customFormat="1" ht="29.25" customHeight="1" x14ac:dyDescent="0.25">
      <c r="A73" s="589">
        <v>63</v>
      </c>
      <c r="B73" s="561" t="s">
        <v>2017</v>
      </c>
      <c r="C73" s="562"/>
      <c r="D73" s="833" t="s">
        <v>2010</v>
      </c>
      <c r="E73" s="833"/>
      <c r="F73" s="590"/>
      <c r="G73" s="590">
        <v>1</v>
      </c>
      <c r="H73" s="590">
        <v>12</v>
      </c>
      <c r="I73" s="563">
        <f t="shared" si="9"/>
        <v>6192</v>
      </c>
      <c r="J73" s="563">
        <v>3096</v>
      </c>
      <c r="K73" s="564">
        <f t="shared" si="6"/>
        <v>74304</v>
      </c>
      <c r="L73" s="564">
        <v>0</v>
      </c>
      <c r="M73" s="564">
        <f t="shared" si="7"/>
        <v>1018.4210526315791</v>
      </c>
      <c r="N73" s="592">
        <f t="shared" si="8"/>
        <v>13749.75</v>
      </c>
      <c r="O73" s="564">
        <v>0</v>
      </c>
      <c r="P73" s="564">
        <v>3096</v>
      </c>
      <c r="Q73" s="564">
        <f t="shared" si="3"/>
        <v>2972.16</v>
      </c>
      <c r="R73" s="565">
        <f t="shared" si="4"/>
        <v>92168.171052631573</v>
      </c>
      <c r="S73" s="581">
        <f t="shared" si="5"/>
        <v>95140.331052631576</v>
      </c>
      <c r="T73" s="589" t="s">
        <v>1971</v>
      </c>
    </row>
    <row r="74" spans="1:20" s="566" customFormat="1" ht="29.25" customHeight="1" x14ac:dyDescent="0.25">
      <c r="A74" s="589">
        <v>64</v>
      </c>
      <c r="B74" s="561" t="s">
        <v>2018</v>
      </c>
      <c r="C74" s="562"/>
      <c r="D74" s="833" t="s">
        <v>2010</v>
      </c>
      <c r="E74" s="833"/>
      <c r="F74" s="590"/>
      <c r="G74" s="590">
        <v>1</v>
      </c>
      <c r="H74" s="590">
        <v>12</v>
      </c>
      <c r="I74" s="563">
        <f t="shared" si="9"/>
        <v>10319</v>
      </c>
      <c r="J74" s="563">
        <v>5159.5</v>
      </c>
      <c r="K74" s="564">
        <f t="shared" si="6"/>
        <v>123828</v>
      </c>
      <c r="L74" s="564">
        <v>0</v>
      </c>
      <c r="M74" s="564">
        <f t="shared" si="7"/>
        <v>1697.203947368421</v>
      </c>
      <c r="N74" s="592">
        <f t="shared" si="8"/>
        <v>22913.55</v>
      </c>
      <c r="O74" s="564">
        <v>0</v>
      </c>
      <c r="P74" s="564">
        <v>0</v>
      </c>
      <c r="Q74" s="564">
        <f t="shared" si="3"/>
        <v>4953.12</v>
      </c>
      <c r="R74" s="565">
        <f t="shared" si="4"/>
        <v>148438.75394736842</v>
      </c>
      <c r="S74" s="581">
        <f t="shared" si="5"/>
        <v>153391.87394736841</v>
      </c>
      <c r="T74" s="589" t="s">
        <v>1971</v>
      </c>
    </row>
    <row r="75" spans="1:20" s="566" customFormat="1" ht="29.25" customHeight="1" x14ac:dyDescent="0.25">
      <c r="A75" s="589">
        <v>65</v>
      </c>
      <c r="B75" s="561" t="s">
        <v>2019</v>
      </c>
      <c r="C75" s="562"/>
      <c r="D75" s="833" t="s">
        <v>2020</v>
      </c>
      <c r="E75" s="833"/>
      <c r="F75" s="590"/>
      <c r="G75" s="590">
        <v>1</v>
      </c>
      <c r="H75" s="590">
        <v>12</v>
      </c>
      <c r="I75" s="563">
        <f t="shared" ref="I75:I106" si="10">J75*2</f>
        <v>8400</v>
      </c>
      <c r="J75" s="563">
        <v>4200</v>
      </c>
      <c r="K75" s="564">
        <f>H75*I75</f>
        <v>100800</v>
      </c>
      <c r="L75" s="564">
        <v>0</v>
      </c>
      <c r="M75" s="564">
        <f t="shared" si="7"/>
        <v>1381.578947368421</v>
      </c>
      <c r="N75" s="592">
        <f t="shared" si="8"/>
        <v>18651.599999999999</v>
      </c>
      <c r="O75" s="564">
        <v>0</v>
      </c>
      <c r="P75" s="564">
        <v>4200</v>
      </c>
      <c r="Q75" s="564">
        <f t="shared" si="3"/>
        <v>4032</v>
      </c>
      <c r="R75" s="565">
        <f t="shared" si="4"/>
        <v>125033.17894736843</v>
      </c>
      <c r="S75" s="581">
        <f t="shared" si="5"/>
        <v>129065.17894736843</v>
      </c>
      <c r="T75" s="589" t="s">
        <v>1971</v>
      </c>
    </row>
    <row r="76" spans="1:20" s="566" customFormat="1" ht="30.75" customHeight="1" x14ac:dyDescent="0.25">
      <c r="A76" s="589">
        <v>66</v>
      </c>
      <c r="B76" s="561" t="s">
        <v>1966</v>
      </c>
      <c r="C76" s="562"/>
      <c r="D76" s="833" t="s">
        <v>2010</v>
      </c>
      <c r="E76" s="833"/>
      <c r="F76" s="590"/>
      <c r="G76" s="590">
        <v>1</v>
      </c>
      <c r="H76" s="590">
        <v>12</v>
      </c>
      <c r="I76" s="563">
        <f t="shared" si="10"/>
        <v>5733</v>
      </c>
      <c r="J76" s="563">
        <v>2866.5</v>
      </c>
      <c r="K76" s="564">
        <f t="shared" si="6"/>
        <v>68796</v>
      </c>
      <c r="L76" s="564">
        <v>0</v>
      </c>
      <c r="M76" s="564">
        <f t="shared" si="7"/>
        <v>942.9276315789474</v>
      </c>
      <c r="N76" s="592">
        <f t="shared" si="8"/>
        <v>12730.5</v>
      </c>
      <c r="O76" s="564">
        <v>0</v>
      </c>
      <c r="P76" s="564">
        <v>2866.5</v>
      </c>
      <c r="Q76" s="564">
        <f t="shared" si="3"/>
        <v>2751.84</v>
      </c>
      <c r="R76" s="565">
        <f t="shared" ref="R76:R139" si="11">SUM(K76:P76)</f>
        <v>85335.927631578947</v>
      </c>
      <c r="S76" s="581">
        <f t="shared" ref="S76:S139" si="12">R76+Q76</f>
        <v>88087.767631578943</v>
      </c>
      <c r="T76" s="589" t="s">
        <v>1971</v>
      </c>
    </row>
    <row r="77" spans="1:20" s="566" customFormat="1" ht="29.25" customHeight="1" x14ac:dyDescent="0.25">
      <c r="A77" s="589">
        <v>67</v>
      </c>
      <c r="B77" s="561" t="s">
        <v>2021</v>
      </c>
      <c r="C77" s="562"/>
      <c r="D77" s="833" t="s">
        <v>2010</v>
      </c>
      <c r="E77" s="833"/>
      <c r="F77" s="590"/>
      <c r="G77" s="590">
        <v>1</v>
      </c>
      <c r="H77" s="590">
        <v>12</v>
      </c>
      <c r="I77" s="563">
        <f t="shared" si="10"/>
        <v>10319</v>
      </c>
      <c r="J77" s="563">
        <v>5159.5</v>
      </c>
      <c r="K77" s="564">
        <f t="shared" ref="K77:K140" si="13">H77*I77</f>
        <v>123828</v>
      </c>
      <c r="L77" s="564">
        <v>0</v>
      </c>
      <c r="M77" s="564">
        <f t="shared" ref="M77:M140" si="14">I77/30.4*20*0.25</f>
        <v>1697.203947368421</v>
      </c>
      <c r="N77" s="592">
        <f t="shared" ref="N77:N140" si="15">(ROUNDUP((I77/30.4*(50/12*H77)),0))+((ROUNDUP((I77/30.4*(50/12*H77)),0))*0.35)</f>
        <v>22913.55</v>
      </c>
      <c r="O77" s="564">
        <v>0</v>
      </c>
      <c r="P77" s="564">
        <v>0</v>
      </c>
      <c r="Q77" s="564">
        <f t="shared" ref="Q77:Q141" si="16">I77*0.04*12</f>
        <v>4953.12</v>
      </c>
      <c r="R77" s="565">
        <f t="shared" si="11"/>
        <v>148438.75394736842</v>
      </c>
      <c r="S77" s="581">
        <f t="shared" si="12"/>
        <v>153391.87394736841</v>
      </c>
      <c r="T77" s="589" t="s">
        <v>1971</v>
      </c>
    </row>
    <row r="78" spans="1:20" s="566" customFormat="1" ht="30" customHeight="1" x14ac:dyDescent="0.25">
      <c r="A78" s="589">
        <v>68</v>
      </c>
      <c r="B78" s="561" t="s">
        <v>1966</v>
      </c>
      <c r="C78" s="562"/>
      <c r="D78" s="833" t="s">
        <v>2010</v>
      </c>
      <c r="E78" s="833"/>
      <c r="F78" s="590"/>
      <c r="G78" s="590">
        <v>1</v>
      </c>
      <c r="H78" s="590">
        <v>12</v>
      </c>
      <c r="I78" s="563">
        <f t="shared" si="10"/>
        <v>5733</v>
      </c>
      <c r="J78" s="563">
        <v>2866.5</v>
      </c>
      <c r="K78" s="564">
        <f t="shared" si="13"/>
        <v>68796</v>
      </c>
      <c r="L78" s="564">
        <v>0</v>
      </c>
      <c r="M78" s="564">
        <f t="shared" si="14"/>
        <v>942.9276315789474</v>
      </c>
      <c r="N78" s="592">
        <f t="shared" si="15"/>
        <v>12730.5</v>
      </c>
      <c r="O78" s="564">
        <v>0</v>
      </c>
      <c r="P78" s="564">
        <v>2866.5</v>
      </c>
      <c r="Q78" s="564">
        <f t="shared" si="16"/>
        <v>2751.84</v>
      </c>
      <c r="R78" s="565">
        <f t="shared" si="11"/>
        <v>85335.927631578947</v>
      </c>
      <c r="S78" s="581">
        <f t="shared" si="12"/>
        <v>88087.767631578943</v>
      </c>
      <c r="T78" s="589" t="s">
        <v>1971</v>
      </c>
    </row>
    <row r="79" spans="1:20" s="566" customFormat="1" ht="27" customHeight="1" x14ac:dyDescent="0.25">
      <c r="A79" s="589">
        <v>69</v>
      </c>
      <c r="B79" s="561" t="s">
        <v>2022</v>
      </c>
      <c r="C79" s="562"/>
      <c r="D79" s="827" t="s">
        <v>1964</v>
      </c>
      <c r="E79" s="827"/>
      <c r="F79" s="589"/>
      <c r="G79" s="590">
        <v>1</v>
      </c>
      <c r="H79" s="590">
        <v>12</v>
      </c>
      <c r="I79" s="563">
        <f t="shared" si="10"/>
        <v>10319</v>
      </c>
      <c r="J79" s="563">
        <v>5159.5</v>
      </c>
      <c r="K79" s="564">
        <f t="shared" si="13"/>
        <v>123828</v>
      </c>
      <c r="L79" s="564">
        <v>0</v>
      </c>
      <c r="M79" s="564">
        <f t="shared" si="14"/>
        <v>1697.203947368421</v>
      </c>
      <c r="N79" s="592">
        <f t="shared" si="15"/>
        <v>22913.55</v>
      </c>
      <c r="O79" s="564">
        <v>0</v>
      </c>
      <c r="P79" s="564">
        <v>0</v>
      </c>
      <c r="Q79" s="564">
        <f t="shared" si="16"/>
        <v>4953.12</v>
      </c>
      <c r="R79" s="565">
        <f t="shared" si="11"/>
        <v>148438.75394736842</v>
      </c>
      <c r="S79" s="581">
        <f t="shared" si="12"/>
        <v>153391.87394736841</v>
      </c>
      <c r="T79" s="589" t="s">
        <v>1965</v>
      </c>
    </row>
    <row r="80" spans="1:20" s="566" customFormat="1" ht="30" customHeight="1" x14ac:dyDescent="0.25">
      <c r="A80" s="589">
        <v>70</v>
      </c>
      <c r="B80" s="561" t="s">
        <v>2023</v>
      </c>
      <c r="C80" s="562"/>
      <c r="D80" s="833" t="s">
        <v>2024</v>
      </c>
      <c r="E80" s="833"/>
      <c r="F80" s="590"/>
      <c r="G80" s="590">
        <v>1</v>
      </c>
      <c r="H80" s="590">
        <v>12</v>
      </c>
      <c r="I80" s="563">
        <f t="shared" si="10"/>
        <v>6000</v>
      </c>
      <c r="J80" s="563">
        <v>3000</v>
      </c>
      <c r="K80" s="564">
        <f t="shared" si="13"/>
        <v>72000</v>
      </c>
      <c r="L80" s="564">
        <v>0</v>
      </c>
      <c r="M80" s="564">
        <f t="shared" si="14"/>
        <v>986.84210526315792</v>
      </c>
      <c r="N80" s="592">
        <f t="shared" si="15"/>
        <v>13323.15</v>
      </c>
      <c r="O80" s="564">
        <v>0</v>
      </c>
      <c r="P80" s="564">
        <v>3000</v>
      </c>
      <c r="Q80" s="564">
        <f t="shared" si="16"/>
        <v>2880</v>
      </c>
      <c r="R80" s="565">
        <f t="shared" si="11"/>
        <v>89309.992105263154</v>
      </c>
      <c r="S80" s="581">
        <f t="shared" si="12"/>
        <v>92189.992105263154</v>
      </c>
      <c r="T80" s="589" t="s">
        <v>1971</v>
      </c>
    </row>
    <row r="81" spans="1:20" s="566" customFormat="1" ht="29.25" customHeight="1" x14ac:dyDescent="0.25">
      <c r="A81" s="589">
        <v>71</v>
      </c>
      <c r="B81" s="561" t="s">
        <v>1966</v>
      </c>
      <c r="C81" s="562"/>
      <c r="D81" s="833" t="s">
        <v>2024</v>
      </c>
      <c r="E81" s="833"/>
      <c r="F81" s="590"/>
      <c r="G81" s="590">
        <v>1</v>
      </c>
      <c r="H81" s="590">
        <v>12</v>
      </c>
      <c r="I81" s="563">
        <f t="shared" si="10"/>
        <v>5733</v>
      </c>
      <c r="J81" s="563">
        <v>2866.5</v>
      </c>
      <c r="K81" s="564">
        <f t="shared" si="13"/>
        <v>68796</v>
      </c>
      <c r="L81" s="564">
        <v>0</v>
      </c>
      <c r="M81" s="564">
        <f t="shared" si="14"/>
        <v>942.9276315789474</v>
      </c>
      <c r="N81" s="592">
        <f t="shared" si="15"/>
        <v>12730.5</v>
      </c>
      <c r="O81" s="564">
        <v>0</v>
      </c>
      <c r="P81" s="564">
        <v>2866.5</v>
      </c>
      <c r="Q81" s="564">
        <f t="shared" si="16"/>
        <v>2751.84</v>
      </c>
      <c r="R81" s="565">
        <f t="shared" si="11"/>
        <v>85335.927631578947</v>
      </c>
      <c r="S81" s="581">
        <f t="shared" si="12"/>
        <v>88087.767631578943</v>
      </c>
      <c r="T81" s="589" t="s">
        <v>1971</v>
      </c>
    </row>
    <row r="82" spans="1:20" s="566" customFormat="1" ht="29.25" customHeight="1" x14ac:dyDescent="0.25">
      <c r="A82" s="589">
        <v>72</v>
      </c>
      <c r="B82" s="561" t="s">
        <v>2025</v>
      </c>
      <c r="C82" s="562"/>
      <c r="D82" s="833" t="s">
        <v>2024</v>
      </c>
      <c r="E82" s="833"/>
      <c r="F82" s="590"/>
      <c r="G82" s="590">
        <v>1</v>
      </c>
      <c r="H82" s="590">
        <v>12</v>
      </c>
      <c r="I82" s="563">
        <f t="shared" si="10"/>
        <v>8000</v>
      </c>
      <c r="J82" s="563">
        <v>4000</v>
      </c>
      <c r="K82" s="564">
        <f t="shared" si="13"/>
        <v>96000</v>
      </c>
      <c r="L82" s="564">
        <v>0</v>
      </c>
      <c r="M82" s="564">
        <f t="shared" si="14"/>
        <v>1315.7894736842106</v>
      </c>
      <c r="N82" s="592">
        <f t="shared" si="15"/>
        <v>17763.3</v>
      </c>
      <c r="O82" s="564">
        <v>0</v>
      </c>
      <c r="P82" s="564">
        <v>4000</v>
      </c>
      <c r="Q82" s="564">
        <f t="shared" si="16"/>
        <v>3840</v>
      </c>
      <c r="R82" s="565">
        <f t="shared" si="11"/>
        <v>119079.08947368422</v>
      </c>
      <c r="S82" s="581">
        <f t="shared" si="12"/>
        <v>122919.08947368422</v>
      </c>
      <c r="T82" s="589" t="s">
        <v>1971</v>
      </c>
    </row>
    <row r="83" spans="1:20" s="566" customFormat="1" ht="29.25" customHeight="1" x14ac:dyDescent="0.25">
      <c r="A83" s="589">
        <v>73</v>
      </c>
      <c r="B83" s="561" t="s">
        <v>2025</v>
      </c>
      <c r="C83" s="562"/>
      <c r="D83" s="833" t="s">
        <v>2024</v>
      </c>
      <c r="E83" s="833"/>
      <c r="F83" s="590"/>
      <c r="G83" s="590">
        <v>1</v>
      </c>
      <c r="H83" s="590">
        <v>12</v>
      </c>
      <c r="I83" s="563">
        <f t="shared" si="10"/>
        <v>8000</v>
      </c>
      <c r="J83" s="563">
        <v>4000</v>
      </c>
      <c r="K83" s="564">
        <f t="shared" si="13"/>
        <v>96000</v>
      </c>
      <c r="L83" s="564">
        <v>0</v>
      </c>
      <c r="M83" s="564">
        <f t="shared" si="14"/>
        <v>1315.7894736842106</v>
      </c>
      <c r="N83" s="592">
        <f t="shared" si="15"/>
        <v>17763.3</v>
      </c>
      <c r="O83" s="564">
        <v>0</v>
      </c>
      <c r="P83" s="564">
        <v>4000</v>
      </c>
      <c r="Q83" s="564">
        <f t="shared" si="16"/>
        <v>3840</v>
      </c>
      <c r="R83" s="565">
        <f t="shared" si="11"/>
        <v>119079.08947368422</v>
      </c>
      <c r="S83" s="581">
        <f t="shared" si="12"/>
        <v>122919.08947368422</v>
      </c>
      <c r="T83" s="589" t="s">
        <v>1971</v>
      </c>
    </row>
    <row r="84" spans="1:20" s="566" customFormat="1" ht="29.25" customHeight="1" x14ac:dyDescent="0.25">
      <c r="A84" s="589">
        <v>74</v>
      </c>
      <c r="B84" s="561" t="s">
        <v>2026</v>
      </c>
      <c r="C84" s="562"/>
      <c r="D84" s="833" t="s">
        <v>2024</v>
      </c>
      <c r="E84" s="833"/>
      <c r="F84" s="590"/>
      <c r="G84" s="590">
        <v>1</v>
      </c>
      <c r="H84" s="590">
        <v>12</v>
      </c>
      <c r="I84" s="563">
        <f t="shared" si="10"/>
        <v>4000</v>
      </c>
      <c r="J84" s="563">
        <v>2000</v>
      </c>
      <c r="K84" s="564">
        <f t="shared" si="13"/>
        <v>48000</v>
      </c>
      <c r="L84" s="564">
        <v>0</v>
      </c>
      <c r="M84" s="564">
        <f t="shared" si="14"/>
        <v>657.89473684210532</v>
      </c>
      <c r="N84" s="592">
        <f t="shared" si="15"/>
        <v>8881.65</v>
      </c>
      <c r="O84" s="564">
        <v>0</v>
      </c>
      <c r="P84" s="564">
        <v>2000</v>
      </c>
      <c r="Q84" s="564">
        <f t="shared" si="16"/>
        <v>1920</v>
      </c>
      <c r="R84" s="565">
        <f t="shared" si="11"/>
        <v>59539.544736842108</v>
      </c>
      <c r="S84" s="581">
        <f t="shared" si="12"/>
        <v>61459.544736842108</v>
      </c>
      <c r="T84" s="589" t="s">
        <v>1971</v>
      </c>
    </row>
    <row r="85" spans="1:20" s="566" customFormat="1" ht="30" customHeight="1" x14ac:dyDescent="0.25">
      <c r="A85" s="589">
        <v>75</v>
      </c>
      <c r="B85" s="561" t="s">
        <v>2027</v>
      </c>
      <c r="C85" s="562"/>
      <c r="D85" s="827" t="s">
        <v>2028</v>
      </c>
      <c r="E85" s="827"/>
      <c r="F85" s="589"/>
      <c r="G85" s="573">
        <v>1</v>
      </c>
      <c r="H85" s="590">
        <v>12</v>
      </c>
      <c r="I85" s="563">
        <f t="shared" si="10"/>
        <v>8400</v>
      </c>
      <c r="J85" s="563">
        <v>4200</v>
      </c>
      <c r="K85" s="564">
        <f t="shared" si="13"/>
        <v>100800</v>
      </c>
      <c r="L85" s="564">
        <v>0</v>
      </c>
      <c r="M85" s="564">
        <f t="shared" si="14"/>
        <v>1381.578947368421</v>
      </c>
      <c r="N85" s="592">
        <f t="shared" si="15"/>
        <v>18651.599999999999</v>
      </c>
      <c r="O85" s="564">
        <v>8400</v>
      </c>
      <c r="P85" s="564">
        <v>4200</v>
      </c>
      <c r="Q85" s="564">
        <f>I85*0.04*12</f>
        <v>4032</v>
      </c>
      <c r="R85" s="565">
        <f t="shared" si="11"/>
        <v>133433.17894736843</v>
      </c>
      <c r="S85" s="581">
        <f t="shared" si="12"/>
        <v>137465.17894736843</v>
      </c>
      <c r="T85" s="589" t="s">
        <v>2029</v>
      </c>
    </row>
    <row r="86" spans="1:20" s="566" customFormat="1" ht="30" customHeight="1" x14ac:dyDescent="0.25">
      <c r="A86" s="589">
        <v>76</v>
      </c>
      <c r="B86" s="561" t="s">
        <v>2027</v>
      </c>
      <c r="C86" s="562"/>
      <c r="D86" s="827" t="s">
        <v>2028</v>
      </c>
      <c r="E86" s="827"/>
      <c r="F86" s="589"/>
      <c r="G86" s="573">
        <v>1</v>
      </c>
      <c r="H86" s="590">
        <v>12</v>
      </c>
      <c r="I86" s="563">
        <f t="shared" si="10"/>
        <v>8400</v>
      </c>
      <c r="J86" s="563">
        <v>4200</v>
      </c>
      <c r="K86" s="564">
        <f t="shared" si="13"/>
        <v>100800</v>
      </c>
      <c r="L86" s="564">
        <v>0</v>
      </c>
      <c r="M86" s="564">
        <f t="shared" si="14"/>
        <v>1381.578947368421</v>
      </c>
      <c r="N86" s="592">
        <f t="shared" si="15"/>
        <v>18651.599999999999</v>
      </c>
      <c r="O86" s="564">
        <v>8400</v>
      </c>
      <c r="P86" s="564">
        <v>4200</v>
      </c>
      <c r="Q86" s="564">
        <f t="shared" si="16"/>
        <v>4032</v>
      </c>
      <c r="R86" s="565">
        <f t="shared" si="11"/>
        <v>133433.17894736843</v>
      </c>
      <c r="S86" s="581">
        <f t="shared" si="12"/>
        <v>137465.17894736843</v>
      </c>
      <c r="T86" s="589" t="s">
        <v>2029</v>
      </c>
    </row>
    <row r="87" spans="1:20" s="566" customFormat="1" ht="30" customHeight="1" x14ac:dyDescent="0.25">
      <c r="A87" s="589">
        <v>77</v>
      </c>
      <c r="B87" s="561" t="s">
        <v>2027</v>
      </c>
      <c r="C87" s="562"/>
      <c r="D87" s="827" t="s">
        <v>2028</v>
      </c>
      <c r="E87" s="827"/>
      <c r="F87" s="589"/>
      <c r="G87" s="573">
        <v>1</v>
      </c>
      <c r="H87" s="590">
        <v>12</v>
      </c>
      <c r="I87" s="563">
        <f t="shared" si="10"/>
        <v>8400</v>
      </c>
      <c r="J87" s="563">
        <v>4200</v>
      </c>
      <c r="K87" s="564">
        <f t="shared" si="13"/>
        <v>100800</v>
      </c>
      <c r="L87" s="564">
        <v>0</v>
      </c>
      <c r="M87" s="564">
        <f t="shared" si="14"/>
        <v>1381.578947368421</v>
      </c>
      <c r="N87" s="592">
        <f t="shared" si="15"/>
        <v>18651.599999999999</v>
      </c>
      <c r="O87" s="564">
        <v>8400</v>
      </c>
      <c r="P87" s="564">
        <v>4200</v>
      </c>
      <c r="Q87" s="564">
        <f t="shared" si="16"/>
        <v>4032</v>
      </c>
      <c r="R87" s="565">
        <f t="shared" si="11"/>
        <v>133433.17894736843</v>
      </c>
      <c r="S87" s="581">
        <f t="shared" si="12"/>
        <v>137465.17894736843</v>
      </c>
      <c r="T87" s="589" t="s">
        <v>2029</v>
      </c>
    </row>
    <row r="88" spans="1:20" s="566" customFormat="1" ht="30.75" customHeight="1" x14ac:dyDescent="0.25">
      <c r="A88" s="589">
        <v>78</v>
      </c>
      <c r="B88" s="561" t="s">
        <v>2030</v>
      </c>
      <c r="C88" s="562"/>
      <c r="D88" s="827" t="s">
        <v>2028</v>
      </c>
      <c r="E88" s="827"/>
      <c r="F88" s="589"/>
      <c r="G88" s="573">
        <v>1</v>
      </c>
      <c r="H88" s="590">
        <v>12</v>
      </c>
      <c r="I88" s="563">
        <f t="shared" si="10"/>
        <v>6783</v>
      </c>
      <c r="J88" s="563">
        <v>3391.5</v>
      </c>
      <c r="K88" s="564">
        <f t="shared" si="13"/>
        <v>81396</v>
      </c>
      <c r="L88" s="564">
        <v>0</v>
      </c>
      <c r="M88" s="564">
        <f t="shared" si="14"/>
        <v>1115.625</v>
      </c>
      <c r="N88" s="592">
        <f t="shared" si="15"/>
        <v>15061.95</v>
      </c>
      <c r="O88" s="564">
        <v>6783</v>
      </c>
      <c r="P88" s="564">
        <v>3391.5</v>
      </c>
      <c r="Q88" s="564">
        <f t="shared" si="16"/>
        <v>3255.84</v>
      </c>
      <c r="R88" s="565">
        <f t="shared" si="11"/>
        <v>107748.075</v>
      </c>
      <c r="S88" s="581">
        <f t="shared" si="12"/>
        <v>111003.91499999999</v>
      </c>
      <c r="T88" s="589" t="s">
        <v>2029</v>
      </c>
    </row>
    <row r="89" spans="1:20" s="566" customFormat="1" ht="27.75" customHeight="1" x14ac:dyDescent="0.25">
      <c r="A89" s="589">
        <v>79</v>
      </c>
      <c r="B89" s="561" t="s">
        <v>2031</v>
      </c>
      <c r="C89" s="562"/>
      <c r="D89" s="827" t="s">
        <v>2028</v>
      </c>
      <c r="E89" s="827"/>
      <c r="F89" s="589"/>
      <c r="G89" s="573">
        <v>1</v>
      </c>
      <c r="H89" s="590">
        <v>12</v>
      </c>
      <c r="I89" s="563">
        <f t="shared" si="10"/>
        <v>5733</v>
      </c>
      <c r="J89" s="563">
        <v>2866.5</v>
      </c>
      <c r="K89" s="564">
        <f t="shared" si="13"/>
        <v>68796</v>
      </c>
      <c r="L89" s="564">
        <v>0</v>
      </c>
      <c r="M89" s="564">
        <f t="shared" si="14"/>
        <v>942.9276315789474</v>
      </c>
      <c r="N89" s="592">
        <f t="shared" si="15"/>
        <v>12730.5</v>
      </c>
      <c r="O89" s="564">
        <v>5733</v>
      </c>
      <c r="P89" s="564">
        <v>2866.5</v>
      </c>
      <c r="Q89" s="564">
        <f t="shared" si="16"/>
        <v>2751.84</v>
      </c>
      <c r="R89" s="565">
        <f t="shared" si="11"/>
        <v>91068.927631578947</v>
      </c>
      <c r="S89" s="581">
        <f t="shared" si="12"/>
        <v>93820.767631578943</v>
      </c>
      <c r="T89" s="589" t="s">
        <v>2029</v>
      </c>
    </row>
    <row r="90" spans="1:20" s="566" customFormat="1" ht="27.75" customHeight="1" x14ac:dyDescent="0.25">
      <c r="A90" s="589">
        <v>80</v>
      </c>
      <c r="B90" s="561" t="s">
        <v>2031</v>
      </c>
      <c r="C90" s="562"/>
      <c r="D90" s="827" t="s">
        <v>2028</v>
      </c>
      <c r="E90" s="827"/>
      <c r="F90" s="589"/>
      <c r="G90" s="573">
        <v>1</v>
      </c>
      <c r="H90" s="590">
        <v>12</v>
      </c>
      <c r="I90" s="563">
        <f t="shared" si="10"/>
        <v>5733</v>
      </c>
      <c r="J90" s="563">
        <v>2866.5</v>
      </c>
      <c r="K90" s="564">
        <f t="shared" si="13"/>
        <v>68796</v>
      </c>
      <c r="L90" s="564">
        <v>0</v>
      </c>
      <c r="M90" s="564">
        <f t="shared" si="14"/>
        <v>942.9276315789474</v>
      </c>
      <c r="N90" s="592">
        <f t="shared" si="15"/>
        <v>12730.5</v>
      </c>
      <c r="O90" s="564">
        <v>5733</v>
      </c>
      <c r="P90" s="564">
        <v>2866.5</v>
      </c>
      <c r="Q90" s="564">
        <f t="shared" si="16"/>
        <v>2751.84</v>
      </c>
      <c r="R90" s="565">
        <f t="shared" si="11"/>
        <v>91068.927631578947</v>
      </c>
      <c r="S90" s="581">
        <f t="shared" si="12"/>
        <v>93820.767631578943</v>
      </c>
      <c r="T90" s="589" t="s">
        <v>2029</v>
      </c>
    </row>
    <row r="91" spans="1:20" s="566" customFormat="1" ht="27.75" customHeight="1" x14ac:dyDescent="0.25">
      <c r="A91" s="589">
        <v>81</v>
      </c>
      <c r="B91" s="561" t="s">
        <v>2031</v>
      </c>
      <c r="C91" s="562"/>
      <c r="D91" s="827" t="s">
        <v>2028</v>
      </c>
      <c r="E91" s="827"/>
      <c r="F91" s="589"/>
      <c r="G91" s="573">
        <v>1</v>
      </c>
      <c r="H91" s="590">
        <v>12</v>
      </c>
      <c r="I91" s="563">
        <f t="shared" si="10"/>
        <v>5733</v>
      </c>
      <c r="J91" s="563">
        <v>2866.5</v>
      </c>
      <c r="K91" s="564">
        <f t="shared" si="13"/>
        <v>68796</v>
      </c>
      <c r="L91" s="564">
        <v>0</v>
      </c>
      <c r="M91" s="564">
        <f t="shared" si="14"/>
        <v>942.9276315789474</v>
      </c>
      <c r="N91" s="592">
        <f t="shared" si="15"/>
        <v>12730.5</v>
      </c>
      <c r="O91" s="564">
        <v>5733</v>
      </c>
      <c r="P91" s="564">
        <v>2866.5</v>
      </c>
      <c r="Q91" s="564">
        <f t="shared" si="16"/>
        <v>2751.84</v>
      </c>
      <c r="R91" s="565">
        <f t="shared" si="11"/>
        <v>91068.927631578947</v>
      </c>
      <c r="S91" s="581">
        <f t="shared" si="12"/>
        <v>93820.767631578943</v>
      </c>
      <c r="T91" s="589" t="s">
        <v>2029</v>
      </c>
    </row>
    <row r="92" spans="1:20" s="566" customFormat="1" ht="27.75" customHeight="1" x14ac:dyDescent="0.25">
      <c r="A92" s="589">
        <v>82</v>
      </c>
      <c r="B92" s="561" t="s">
        <v>2031</v>
      </c>
      <c r="C92" s="562"/>
      <c r="D92" s="827" t="s">
        <v>2028</v>
      </c>
      <c r="E92" s="827"/>
      <c r="F92" s="589"/>
      <c r="G92" s="573">
        <v>1</v>
      </c>
      <c r="H92" s="590">
        <v>12</v>
      </c>
      <c r="I92" s="563">
        <f t="shared" si="10"/>
        <v>5733</v>
      </c>
      <c r="J92" s="563">
        <v>2866.5</v>
      </c>
      <c r="K92" s="564">
        <f t="shared" si="13"/>
        <v>68796</v>
      </c>
      <c r="L92" s="564">
        <v>0</v>
      </c>
      <c r="M92" s="564">
        <f t="shared" si="14"/>
        <v>942.9276315789474</v>
      </c>
      <c r="N92" s="592">
        <f t="shared" si="15"/>
        <v>12730.5</v>
      </c>
      <c r="O92" s="564">
        <v>5733</v>
      </c>
      <c r="P92" s="564">
        <v>2866.5</v>
      </c>
      <c r="Q92" s="564">
        <f t="shared" si="16"/>
        <v>2751.84</v>
      </c>
      <c r="R92" s="565">
        <f t="shared" si="11"/>
        <v>91068.927631578947</v>
      </c>
      <c r="S92" s="581">
        <f t="shared" si="12"/>
        <v>93820.767631578943</v>
      </c>
      <c r="T92" s="589" t="s">
        <v>2029</v>
      </c>
    </row>
    <row r="93" spans="1:20" s="566" customFormat="1" ht="27.75" customHeight="1" x14ac:dyDescent="0.25">
      <c r="A93" s="589">
        <v>83</v>
      </c>
      <c r="B93" s="561" t="s">
        <v>2031</v>
      </c>
      <c r="C93" s="562"/>
      <c r="D93" s="827" t="s">
        <v>2028</v>
      </c>
      <c r="E93" s="827"/>
      <c r="F93" s="589"/>
      <c r="G93" s="573">
        <v>1</v>
      </c>
      <c r="H93" s="590">
        <v>12</v>
      </c>
      <c r="I93" s="563">
        <f t="shared" si="10"/>
        <v>5733</v>
      </c>
      <c r="J93" s="563">
        <v>2866.5</v>
      </c>
      <c r="K93" s="564">
        <f t="shared" si="13"/>
        <v>68796</v>
      </c>
      <c r="L93" s="564">
        <v>0</v>
      </c>
      <c r="M93" s="564">
        <f t="shared" si="14"/>
        <v>942.9276315789474</v>
      </c>
      <c r="N93" s="592">
        <f t="shared" si="15"/>
        <v>12730.5</v>
      </c>
      <c r="O93" s="564">
        <v>5733</v>
      </c>
      <c r="P93" s="564">
        <v>2866.5</v>
      </c>
      <c r="Q93" s="564">
        <f t="shared" si="16"/>
        <v>2751.84</v>
      </c>
      <c r="R93" s="565">
        <f t="shared" si="11"/>
        <v>91068.927631578947</v>
      </c>
      <c r="S93" s="581">
        <f t="shared" si="12"/>
        <v>93820.767631578943</v>
      </c>
      <c r="T93" s="589" t="s">
        <v>2029</v>
      </c>
    </row>
    <row r="94" spans="1:20" s="566" customFormat="1" ht="27.75" customHeight="1" x14ac:dyDescent="0.25">
      <c r="A94" s="589">
        <v>84</v>
      </c>
      <c r="B94" s="561" t="s">
        <v>2031</v>
      </c>
      <c r="C94" s="562"/>
      <c r="D94" s="827" t="s">
        <v>2028</v>
      </c>
      <c r="E94" s="827"/>
      <c r="F94" s="589"/>
      <c r="G94" s="573">
        <v>1</v>
      </c>
      <c r="H94" s="590">
        <v>12</v>
      </c>
      <c r="I94" s="563">
        <f t="shared" si="10"/>
        <v>5733</v>
      </c>
      <c r="J94" s="563">
        <v>2866.5</v>
      </c>
      <c r="K94" s="564">
        <f t="shared" si="13"/>
        <v>68796</v>
      </c>
      <c r="L94" s="564">
        <v>0</v>
      </c>
      <c r="M94" s="564">
        <f t="shared" si="14"/>
        <v>942.9276315789474</v>
      </c>
      <c r="N94" s="592">
        <f t="shared" si="15"/>
        <v>12730.5</v>
      </c>
      <c r="O94" s="564">
        <v>5733</v>
      </c>
      <c r="P94" s="564">
        <v>2866.5</v>
      </c>
      <c r="Q94" s="564">
        <f t="shared" si="16"/>
        <v>2751.84</v>
      </c>
      <c r="R94" s="565">
        <f t="shared" si="11"/>
        <v>91068.927631578947</v>
      </c>
      <c r="S94" s="581">
        <f t="shared" si="12"/>
        <v>93820.767631578943</v>
      </c>
      <c r="T94" s="589" t="s">
        <v>2029</v>
      </c>
    </row>
    <row r="95" spans="1:20" s="566" customFormat="1" ht="27.75" customHeight="1" x14ac:dyDescent="0.25">
      <c r="A95" s="589">
        <v>85</v>
      </c>
      <c r="B95" s="561" t="s">
        <v>2032</v>
      </c>
      <c r="C95" s="562"/>
      <c r="D95" s="827" t="s">
        <v>2028</v>
      </c>
      <c r="E95" s="827"/>
      <c r="F95" s="589"/>
      <c r="G95" s="573">
        <v>1</v>
      </c>
      <c r="H95" s="590">
        <v>12</v>
      </c>
      <c r="I95" s="563">
        <f t="shared" si="10"/>
        <v>5733</v>
      </c>
      <c r="J95" s="563">
        <v>2866.5</v>
      </c>
      <c r="K95" s="564">
        <f t="shared" si="13"/>
        <v>68796</v>
      </c>
      <c r="L95" s="564">
        <v>0</v>
      </c>
      <c r="M95" s="564">
        <f t="shared" si="14"/>
        <v>942.9276315789474</v>
      </c>
      <c r="N95" s="592">
        <f t="shared" si="15"/>
        <v>12730.5</v>
      </c>
      <c r="O95" s="564">
        <v>5733</v>
      </c>
      <c r="P95" s="564">
        <v>2866.5</v>
      </c>
      <c r="Q95" s="564">
        <f t="shared" si="16"/>
        <v>2751.84</v>
      </c>
      <c r="R95" s="565">
        <f t="shared" si="11"/>
        <v>91068.927631578947</v>
      </c>
      <c r="S95" s="581">
        <f t="shared" si="12"/>
        <v>93820.767631578943</v>
      </c>
      <c r="T95" s="589" t="s">
        <v>2029</v>
      </c>
    </row>
    <row r="96" spans="1:20" s="566" customFormat="1" ht="28.5" customHeight="1" x14ac:dyDescent="0.25">
      <c r="A96" s="589">
        <v>86</v>
      </c>
      <c r="B96" s="561" t="s">
        <v>2033</v>
      </c>
      <c r="C96" s="562"/>
      <c r="D96" s="827" t="s">
        <v>2028</v>
      </c>
      <c r="E96" s="827"/>
      <c r="F96" s="589"/>
      <c r="G96" s="573">
        <v>1</v>
      </c>
      <c r="H96" s="590">
        <v>12</v>
      </c>
      <c r="I96" s="563">
        <f t="shared" si="10"/>
        <v>5733</v>
      </c>
      <c r="J96" s="563">
        <v>2866.5</v>
      </c>
      <c r="K96" s="564">
        <f t="shared" si="13"/>
        <v>68796</v>
      </c>
      <c r="L96" s="564">
        <v>0</v>
      </c>
      <c r="M96" s="564">
        <f t="shared" si="14"/>
        <v>942.9276315789474</v>
      </c>
      <c r="N96" s="592">
        <f t="shared" si="15"/>
        <v>12730.5</v>
      </c>
      <c r="O96" s="564">
        <v>5733</v>
      </c>
      <c r="P96" s="564">
        <v>2866.5</v>
      </c>
      <c r="Q96" s="564">
        <f t="shared" si="16"/>
        <v>2751.84</v>
      </c>
      <c r="R96" s="565">
        <f t="shared" si="11"/>
        <v>91068.927631578947</v>
      </c>
      <c r="S96" s="581">
        <f t="shared" si="12"/>
        <v>93820.767631578943</v>
      </c>
      <c r="T96" s="589" t="s">
        <v>2029</v>
      </c>
    </row>
    <row r="97" spans="1:20" s="566" customFormat="1" ht="28.5" customHeight="1" x14ac:dyDescent="0.25">
      <c r="A97" s="589">
        <v>87</v>
      </c>
      <c r="B97" s="561" t="s">
        <v>2033</v>
      </c>
      <c r="C97" s="562"/>
      <c r="D97" s="827" t="s">
        <v>2028</v>
      </c>
      <c r="E97" s="827"/>
      <c r="F97" s="589"/>
      <c r="G97" s="573">
        <v>1</v>
      </c>
      <c r="H97" s="590">
        <v>12</v>
      </c>
      <c r="I97" s="563">
        <f t="shared" si="10"/>
        <v>5733</v>
      </c>
      <c r="J97" s="563">
        <v>2866.5</v>
      </c>
      <c r="K97" s="564">
        <f t="shared" si="13"/>
        <v>68796</v>
      </c>
      <c r="L97" s="564">
        <v>0</v>
      </c>
      <c r="M97" s="564">
        <f t="shared" si="14"/>
        <v>942.9276315789474</v>
      </c>
      <c r="N97" s="592">
        <f t="shared" si="15"/>
        <v>12730.5</v>
      </c>
      <c r="O97" s="564">
        <v>5733</v>
      </c>
      <c r="P97" s="564">
        <v>2866.5</v>
      </c>
      <c r="Q97" s="564">
        <f t="shared" si="16"/>
        <v>2751.84</v>
      </c>
      <c r="R97" s="565">
        <f t="shared" si="11"/>
        <v>91068.927631578947</v>
      </c>
      <c r="S97" s="581">
        <f t="shared" si="12"/>
        <v>93820.767631578943</v>
      </c>
      <c r="T97" s="589" t="s">
        <v>2029</v>
      </c>
    </row>
    <row r="98" spans="1:20" s="566" customFormat="1" ht="28.5" customHeight="1" x14ac:dyDescent="0.25">
      <c r="A98" s="589">
        <v>88</v>
      </c>
      <c r="B98" s="561" t="s">
        <v>2033</v>
      </c>
      <c r="C98" s="562"/>
      <c r="D98" s="827" t="s">
        <v>2028</v>
      </c>
      <c r="E98" s="827"/>
      <c r="F98" s="589"/>
      <c r="G98" s="573">
        <v>1</v>
      </c>
      <c r="H98" s="590">
        <v>12</v>
      </c>
      <c r="I98" s="563">
        <f t="shared" si="10"/>
        <v>5733</v>
      </c>
      <c r="J98" s="563">
        <v>2866.5</v>
      </c>
      <c r="K98" s="564">
        <f t="shared" si="13"/>
        <v>68796</v>
      </c>
      <c r="L98" s="564">
        <v>0</v>
      </c>
      <c r="M98" s="564">
        <f t="shared" si="14"/>
        <v>942.9276315789474</v>
      </c>
      <c r="N98" s="592">
        <f t="shared" si="15"/>
        <v>12730.5</v>
      </c>
      <c r="O98" s="564">
        <v>5733</v>
      </c>
      <c r="P98" s="564">
        <v>2866.5</v>
      </c>
      <c r="Q98" s="564">
        <f t="shared" si="16"/>
        <v>2751.84</v>
      </c>
      <c r="R98" s="565">
        <f t="shared" si="11"/>
        <v>91068.927631578947</v>
      </c>
      <c r="S98" s="581">
        <f t="shared" si="12"/>
        <v>93820.767631578943</v>
      </c>
      <c r="T98" s="589" t="s">
        <v>2029</v>
      </c>
    </row>
    <row r="99" spans="1:20" s="566" customFormat="1" ht="30.75" customHeight="1" x14ac:dyDescent="0.25">
      <c r="A99" s="589">
        <v>89</v>
      </c>
      <c r="B99" s="561" t="s">
        <v>2034</v>
      </c>
      <c r="C99" s="562"/>
      <c r="D99" s="827" t="s">
        <v>2010</v>
      </c>
      <c r="E99" s="827"/>
      <c r="F99" s="589"/>
      <c r="G99" s="590">
        <v>1</v>
      </c>
      <c r="H99" s="590">
        <v>12</v>
      </c>
      <c r="I99" s="563">
        <f t="shared" si="10"/>
        <v>13867.8</v>
      </c>
      <c r="J99" s="563">
        <v>6933.9</v>
      </c>
      <c r="K99" s="564">
        <f t="shared" si="13"/>
        <v>166413.59999999998</v>
      </c>
      <c r="L99" s="564">
        <v>0</v>
      </c>
      <c r="M99" s="564">
        <f t="shared" si="14"/>
        <v>2280.8881578947367</v>
      </c>
      <c r="N99" s="592">
        <f t="shared" si="15"/>
        <v>30792.15</v>
      </c>
      <c r="O99" s="564">
        <v>0</v>
      </c>
      <c r="P99" s="564">
        <v>0</v>
      </c>
      <c r="Q99" s="564">
        <f t="shared" si="16"/>
        <v>6656.5439999999999</v>
      </c>
      <c r="R99" s="565">
        <f t="shared" si="11"/>
        <v>199486.63815789472</v>
      </c>
      <c r="S99" s="581">
        <f t="shared" si="12"/>
        <v>206143.18215789471</v>
      </c>
      <c r="T99" s="589" t="s">
        <v>1971</v>
      </c>
    </row>
    <row r="100" spans="1:20" s="566" customFormat="1" ht="29.25" customHeight="1" x14ac:dyDescent="0.25">
      <c r="A100" s="589">
        <v>90</v>
      </c>
      <c r="B100" s="561" t="s">
        <v>1966</v>
      </c>
      <c r="C100" s="562"/>
      <c r="D100" s="827" t="s">
        <v>2010</v>
      </c>
      <c r="E100" s="827"/>
      <c r="F100" s="589"/>
      <c r="G100" s="590">
        <v>1</v>
      </c>
      <c r="H100" s="590">
        <v>12</v>
      </c>
      <c r="I100" s="563">
        <f t="shared" si="10"/>
        <v>5733</v>
      </c>
      <c r="J100" s="563">
        <v>2866.5</v>
      </c>
      <c r="K100" s="564">
        <f t="shared" si="13"/>
        <v>68796</v>
      </c>
      <c r="L100" s="564">
        <v>0</v>
      </c>
      <c r="M100" s="564">
        <f t="shared" si="14"/>
        <v>942.9276315789474</v>
      </c>
      <c r="N100" s="592">
        <f t="shared" si="15"/>
        <v>12730.5</v>
      </c>
      <c r="O100" s="564">
        <v>0</v>
      </c>
      <c r="P100" s="564">
        <v>2866.5</v>
      </c>
      <c r="Q100" s="564">
        <f t="shared" si="16"/>
        <v>2751.84</v>
      </c>
      <c r="R100" s="565">
        <f t="shared" si="11"/>
        <v>85335.927631578947</v>
      </c>
      <c r="S100" s="581">
        <f t="shared" si="12"/>
        <v>88087.767631578943</v>
      </c>
      <c r="T100" s="589" t="s">
        <v>1971</v>
      </c>
    </row>
    <row r="101" spans="1:20" s="566" customFormat="1" ht="30" customHeight="1" x14ac:dyDescent="0.25">
      <c r="A101" s="589">
        <v>91</v>
      </c>
      <c r="B101" s="561" t="s">
        <v>2035</v>
      </c>
      <c r="C101" s="562"/>
      <c r="D101" s="827" t="s">
        <v>2010</v>
      </c>
      <c r="E101" s="827"/>
      <c r="F101" s="589"/>
      <c r="G101" s="590">
        <v>1</v>
      </c>
      <c r="H101" s="590">
        <v>12</v>
      </c>
      <c r="I101" s="563">
        <f t="shared" si="10"/>
        <v>7108.48</v>
      </c>
      <c r="J101" s="563">
        <v>3554.24</v>
      </c>
      <c r="K101" s="564">
        <f t="shared" si="13"/>
        <v>85301.759999999995</v>
      </c>
      <c r="L101" s="564">
        <v>0</v>
      </c>
      <c r="M101" s="564">
        <f t="shared" si="14"/>
        <v>1169.1578947368421</v>
      </c>
      <c r="N101" s="592">
        <f t="shared" si="15"/>
        <v>15784.2</v>
      </c>
      <c r="O101" s="564">
        <v>0</v>
      </c>
      <c r="P101" s="564">
        <v>3554.24</v>
      </c>
      <c r="Q101" s="564">
        <f t="shared" si="16"/>
        <v>3412.0704000000001</v>
      </c>
      <c r="R101" s="565">
        <f t="shared" si="11"/>
        <v>105809.35789473684</v>
      </c>
      <c r="S101" s="581">
        <f t="shared" si="12"/>
        <v>109221.42829473683</v>
      </c>
      <c r="T101" s="589" t="s">
        <v>1971</v>
      </c>
    </row>
    <row r="102" spans="1:20" s="566" customFormat="1" ht="30" customHeight="1" x14ac:dyDescent="0.25">
      <c r="A102" s="589">
        <v>92</v>
      </c>
      <c r="B102" s="561" t="s">
        <v>2036</v>
      </c>
      <c r="C102" s="562"/>
      <c r="D102" s="827" t="s">
        <v>2010</v>
      </c>
      <c r="E102" s="827"/>
      <c r="F102" s="589"/>
      <c r="G102" s="590">
        <v>1</v>
      </c>
      <c r="H102" s="590">
        <v>12</v>
      </c>
      <c r="I102" s="563">
        <f t="shared" si="10"/>
        <v>7108.48</v>
      </c>
      <c r="J102" s="563">
        <v>3554.24</v>
      </c>
      <c r="K102" s="564">
        <f t="shared" si="13"/>
        <v>85301.759999999995</v>
      </c>
      <c r="L102" s="564">
        <v>0</v>
      </c>
      <c r="M102" s="564">
        <f t="shared" si="14"/>
        <v>1169.1578947368421</v>
      </c>
      <c r="N102" s="592">
        <f t="shared" si="15"/>
        <v>15784.2</v>
      </c>
      <c r="O102" s="564">
        <v>0</v>
      </c>
      <c r="P102" s="564">
        <v>3554.24</v>
      </c>
      <c r="Q102" s="564">
        <f t="shared" si="16"/>
        <v>3412.0704000000001</v>
      </c>
      <c r="R102" s="565">
        <f t="shared" si="11"/>
        <v>105809.35789473684</v>
      </c>
      <c r="S102" s="581">
        <f t="shared" si="12"/>
        <v>109221.42829473683</v>
      </c>
      <c r="T102" s="589" t="s">
        <v>1971</v>
      </c>
    </row>
    <row r="103" spans="1:20" s="566" customFormat="1" ht="30" customHeight="1" x14ac:dyDescent="0.25">
      <c r="A103" s="589">
        <v>93</v>
      </c>
      <c r="B103" s="561" t="s">
        <v>2037</v>
      </c>
      <c r="C103" s="562"/>
      <c r="D103" s="827" t="s">
        <v>2010</v>
      </c>
      <c r="E103" s="827"/>
      <c r="F103" s="589"/>
      <c r="G103" s="590">
        <v>1</v>
      </c>
      <c r="H103" s="590">
        <v>12</v>
      </c>
      <c r="I103" s="563">
        <f t="shared" si="10"/>
        <v>5974.9</v>
      </c>
      <c r="J103" s="563">
        <v>2987.45</v>
      </c>
      <c r="K103" s="564">
        <f t="shared" si="13"/>
        <v>71698.799999999988</v>
      </c>
      <c r="L103" s="564">
        <v>0</v>
      </c>
      <c r="M103" s="564">
        <f t="shared" si="14"/>
        <v>982.71381578947376</v>
      </c>
      <c r="N103" s="592">
        <f t="shared" si="15"/>
        <v>13267.8</v>
      </c>
      <c r="O103" s="564">
        <v>0</v>
      </c>
      <c r="P103" s="564">
        <v>2987.45</v>
      </c>
      <c r="Q103" s="564">
        <f t="shared" si="16"/>
        <v>2867.9519999999998</v>
      </c>
      <c r="R103" s="565">
        <f t="shared" si="11"/>
        <v>88936.763815789469</v>
      </c>
      <c r="S103" s="581">
        <f t="shared" si="12"/>
        <v>91804.715815789474</v>
      </c>
      <c r="T103" s="589" t="s">
        <v>1971</v>
      </c>
    </row>
    <row r="104" spans="1:20" s="566" customFormat="1" ht="30" customHeight="1" x14ac:dyDescent="0.25">
      <c r="A104" s="589">
        <v>94</v>
      </c>
      <c r="B104" s="561" t="s">
        <v>2037</v>
      </c>
      <c r="C104" s="562"/>
      <c r="D104" s="827" t="s">
        <v>2010</v>
      </c>
      <c r="E104" s="827"/>
      <c r="F104" s="589"/>
      <c r="G104" s="590">
        <v>1</v>
      </c>
      <c r="H104" s="590">
        <v>12</v>
      </c>
      <c r="I104" s="563">
        <f t="shared" si="10"/>
        <v>5974.9</v>
      </c>
      <c r="J104" s="563">
        <v>2987.45</v>
      </c>
      <c r="K104" s="564">
        <f t="shared" si="13"/>
        <v>71698.799999999988</v>
      </c>
      <c r="L104" s="564">
        <v>0</v>
      </c>
      <c r="M104" s="564">
        <f t="shared" si="14"/>
        <v>982.71381578947376</v>
      </c>
      <c r="N104" s="592">
        <f t="shared" si="15"/>
        <v>13267.8</v>
      </c>
      <c r="O104" s="564">
        <v>0</v>
      </c>
      <c r="P104" s="564">
        <v>2987.45</v>
      </c>
      <c r="Q104" s="564">
        <f t="shared" si="16"/>
        <v>2867.9519999999998</v>
      </c>
      <c r="R104" s="565">
        <f t="shared" si="11"/>
        <v>88936.763815789469</v>
      </c>
      <c r="S104" s="581">
        <f t="shared" si="12"/>
        <v>91804.715815789474</v>
      </c>
      <c r="T104" s="589" t="s">
        <v>1971</v>
      </c>
    </row>
    <row r="105" spans="1:20" s="566" customFormat="1" ht="30" customHeight="1" x14ac:dyDescent="0.25">
      <c r="A105" s="589">
        <v>95</v>
      </c>
      <c r="B105" s="561" t="s">
        <v>2037</v>
      </c>
      <c r="C105" s="562"/>
      <c r="D105" s="827" t="s">
        <v>2010</v>
      </c>
      <c r="E105" s="827"/>
      <c r="F105" s="589"/>
      <c r="G105" s="590">
        <v>1</v>
      </c>
      <c r="H105" s="590">
        <v>12</v>
      </c>
      <c r="I105" s="563">
        <f t="shared" si="10"/>
        <v>5974.9</v>
      </c>
      <c r="J105" s="563">
        <v>2987.45</v>
      </c>
      <c r="K105" s="564">
        <f t="shared" si="13"/>
        <v>71698.799999999988</v>
      </c>
      <c r="L105" s="564">
        <v>0</v>
      </c>
      <c r="M105" s="564">
        <f t="shared" si="14"/>
        <v>982.71381578947376</v>
      </c>
      <c r="N105" s="592">
        <f t="shared" si="15"/>
        <v>13267.8</v>
      </c>
      <c r="O105" s="564">
        <v>0</v>
      </c>
      <c r="P105" s="564">
        <v>2987.45</v>
      </c>
      <c r="Q105" s="564">
        <f t="shared" si="16"/>
        <v>2867.9519999999998</v>
      </c>
      <c r="R105" s="565">
        <f t="shared" si="11"/>
        <v>88936.763815789469</v>
      </c>
      <c r="S105" s="581">
        <f t="shared" si="12"/>
        <v>91804.715815789474</v>
      </c>
      <c r="T105" s="589" t="s">
        <v>1971</v>
      </c>
    </row>
    <row r="106" spans="1:20" s="566" customFormat="1" ht="30" customHeight="1" x14ac:dyDescent="0.25">
      <c r="A106" s="589">
        <v>96</v>
      </c>
      <c r="B106" s="561" t="s">
        <v>2038</v>
      </c>
      <c r="C106" s="562"/>
      <c r="D106" s="827" t="s">
        <v>2010</v>
      </c>
      <c r="E106" s="827"/>
      <c r="F106" s="589"/>
      <c r="G106" s="590">
        <v>1</v>
      </c>
      <c r="H106" s="590">
        <v>12</v>
      </c>
      <c r="I106" s="563">
        <f t="shared" si="10"/>
        <v>4000</v>
      </c>
      <c r="J106" s="563">
        <v>2000</v>
      </c>
      <c r="K106" s="564">
        <f t="shared" si="13"/>
        <v>48000</v>
      </c>
      <c r="L106" s="564">
        <v>0</v>
      </c>
      <c r="M106" s="564">
        <f t="shared" si="14"/>
        <v>657.89473684210532</v>
      </c>
      <c r="N106" s="592">
        <f t="shared" si="15"/>
        <v>8881.65</v>
      </c>
      <c r="O106" s="564">
        <v>0</v>
      </c>
      <c r="P106" s="564">
        <v>2000</v>
      </c>
      <c r="Q106" s="564">
        <f t="shared" si="16"/>
        <v>1920</v>
      </c>
      <c r="R106" s="565">
        <f t="shared" si="11"/>
        <v>59539.544736842108</v>
      </c>
      <c r="S106" s="581">
        <f t="shared" si="12"/>
        <v>61459.544736842108</v>
      </c>
      <c r="T106" s="589" t="s">
        <v>1971</v>
      </c>
    </row>
    <row r="107" spans="1:20" s="566" customFormat="1" ht="29.25" customHeight="1" x14ac:dyDescent="0.25">
      <c r="A107" s="589">
        <v>97</v>
      </c>
      <c r="B107" s="561" t="s">
        <v>2039</v>
      </c>
      <c r="C107" s="562"/>
      <c r="D107" s="827" t="s">
        <v>2010</v>
      </c>
      <c r="E107" s="827"/>
      <c r="F107" s="589"/>
      <c r="G107" s="590">
        <v>1</v>
      </c>
      <c r="H107" s="590">
        <v>12</v>
      </c>
      <c r="I107" s="563">
        <f t="shared" ref="I107:I138" si="17">J107*2</f>
        <v>8355</v>
      </c>
      <c r="J107" s="563">
        <v>4177.5</v>
      </c>
      <c r="K107" s="564">
        <f t="shared" si="13"/>
        <v>100260</v>
      </c>
      <c r="L107" s="564">
        <v>0</v>
      </c>
      <c r="M107" s="564">
        <f t="shared" si="14"/>
        <v>1374.1776315789475</v>
      </c>
      <c r="N107" s="592">
        <f t="shared" si="15"/>
        <v>18551.7</v>
      </c>
      <c r="O107" s="564">
        <v>0</v>
      </c>
      <c r="P107" s="564">
        <v>4177.5</v>
      </c>
      <c r="Q107" s="564">
        <f t="shared" si="16"/>
        <v>4010.3999999999996</v>
      </c>
      <c r="R107" s="565">
        <f t="shared" si="11"/>
        <v>124363.37763157894</v>
      </c>
      <c r="S107" s="581">
        <f t="shared" si="12"/>
        <v>128373.77763157894</v>
      </c>
      <c r="T107" s="589" t="s">
        <v>1971</v>
      </c>
    </row>
    <row r="108" spans="1:20" s="566" customFormat="1" ht="29.25" customHeight="1" x14ac:dyDescent="0.25">
      <c r="A108" s="589">
        <v>98</v>
      </c>
      <c r="B108" s="561" t="s">
        <v>2039</v>
      </c>
      <c r="C108" s="562"/>
      <c r="D108" s="827" t="s">
        <v>2010</v>
      </c>
      <c r="E108" s="827"/>
      <c r="F108" s="589"/>
      <c r="G108" s="590">
        <v>1</v>
      </c>
      <c r="H108" s="590">
        <v>12</v>
      </c>
      <c r="I108" s="563">
        <f t="shared" si="17"/>
        <v>8355</v>
      </c>
      <c r="J108" s="563">
        <v>4177.5</v>
      </c>
      <c r="K108" s="564">
        <f t="shared" si="13"/>
        <v>100260</v>
      </c>
      <c r="L108" s="564"/>
      <c r="M108" s="564">
        <f t="shared" si="14"/>
        <v>1374.1776315789475</v>
      </c>
      <c r="N108" s="592">
        <f t="shared" si="15"/>
        <v>18551.7</v>
      </c>
      <c r="O108" s="564">
        <v>0</v>
      </c>
      <c r="P108" s="564">
        <v>4177.5</v>
      </c>
      <c r="Q108" s="564">
        <f t="shared" si="16"/>
        <v>4010.3999999999996</v>
      </c>
      <c r="R108" s="565">
        <f t="shared" si="11"/>
        <v>124363.37763157894</v>
      </c>
      <c r="S108" s="581">
        <f t="shared" si="12"/>
        <v>128373.77763157894</v>
      </c>
      <c r="T108" s="589" t="s">
        <v>1971</v>
      </c>
    </row>
    <row r="109" spans="1:20" s="566" customFormat="1" ht="29.25" customHeight="1" x14ac:dyDescent="0.25">
      <c r="A109" s="589">
        <v>99</v>
      </c>
      <c r="B109" s="561" t="s">
        <v>2040</v>
      </c>
      <c r="C109" s="562"/>
      <c r="D109" s="827" t="s">
        <v>2010</v>
      </c>
      <c r="E109" s="827"/>
      <c r="F109" s="589"/>
      <c r="G109" s="590">
        <v>1</v>
      </c>
      <c r="H109" s="590">
        <v>12</v>
      </c>
      <c r="I109" s="563">
        <f t="shared" si="17"/>
        <v>6783</v>
      </c>
      <c r="J109" s="563">
        <v>3391.5</v>
      </c>
      <c r="K109" s="564">
        <f t="shared" si="13"/>
        <v>81396</v>
      </c>
      <c r="L109" s="564"/>
      <c r="M109" s="564">
        <f t="shared" si="14"/>
        <v>1115.625</v>
      </c>
      <c r="N109" s="592">
        <f t="shared" si="15"/>
        <v>15061.95</v>
      </c>
      <c r="O109" s="564">
        <v>0</v>
      </c>
      <c r="P109" s="564">
        <v>3391.5</v>
      </c>
      <c r="Q109" s="564">
        <f t="shared" si="16"/>
        <v>3255.84</v>
      </c>
      <c r="R109" s="565">
        <f t="shared" si="11"/>
        <v>100965.075</v>
      </c>
      <c r="S109" s="581">
        <f t="shared" si="12"/>
        <v>104220.91499999999</v>
      </c>
      <c r="T109" s="589" t="s">
        <v>1971</v>
      </c>
    </row>
    <row r="110" spans="1:20" s="566" customFormat="1" ht="29.25" customHeight="1" x14ac:dyDescent="0.25">
      <c r="A110" s="589">
        <v>100</v>
      </c>
      <c r="B110" s="561" t="s">
        <v>2041</v>
      </c>
      <c r="C110" s="562"/>
      <c r="D110" s="827" t="s">
        <v>2010</v>
      </c>
      <c r="E110" s="827"/>
      <c r="F110" s="589"/>
      <c r="G110" s="590">
        <v>1</v>
      </c>
      <c r="H110" s="590">
        <v>12</v>
      </c>
      <c r="I110" s="563">
        <f t="shared" si="17"/>
        <v>5974.9</v>
      </c>
      <c r="J110" s="563">
        <v>2987.45</v>
      </c>
      <c r="K110" s="564">
        <f t="shared" si="13"/>
        <v>71698.799999999988</v>
      </c>
      <c r="L110" s="564">
        <v>0</v>
      </c>
      <c r="M110" s="564">
        <f t="shared" si="14"/>
        <v>982.71381578947376</v>
      </c>
      <c r="N110" s="592">
        <f t="shared" si="15"/>
        <v>13267.8</v>
      </c>
      <c r="O110" s="564">
        <v>0</v>
      </c>
      <c r="P110" s="564">
        <v>2987.45</v>
      </c>
      <c r="Q110" s="564">
        <f t="shared" si="16"/>
        <v>2867.9519999999998</v>
      </c>
      <c r="R110" s="565">
        <f t="shared" si="11"/>
        <v>88936.763815789469</v>
      </c>
      <c r="S110" s="581">
        <f t="shared" si="12"/>
        <v>91804.715815789474</v>
      </c>
      <c r="T110" s="589" t="s">
        <v>1971</v>
      </c>
    </row>
    <row r="111" spans="1:20" s="566" customFormat="1" ht="29.25" customHeight="1" x14ac:dyDescent="0.25">
      <c r="A111" s="589">
        <v>101</v>
      </c>
      <c r="B111" s="561" t="s">
        <v>2041</v>
      </c>
      <c r="C111" s="562"/>
      <c r="D111" s="827" t="s">
        <v>2010</v>
      </c>
      <c r="E111" s="827"/>
      <c r="F111" s="589"/>
      <c r="G111" s="590">
        <v>1</v>
      </c>
      <c r="H111" s="590">
        <v>12</v>
      </c>
      <c r="I111" s="563">
        <f t="shared" si="17"/>
        <v>5974.9</v>
      </c>
      <c r="J111" s="563">
        <v>2987.45</v>
      </c>
      <c r="K111" s="564">
        <f t="shared" si="13"/>
        <v>71698.799999999988</v>
      </c>
      <c r="L111" s="564">
        <v>0</v>
      </c>
      <c r="M111" s="564">
        <f t="shared" si="14"/>
        <v>982.71381578947376</v>
      </c>
      <c r="N111" s="592">
        <f t="shared" si="15"/>
        <v>13267.8</v>
      </c>
      <c r="O111" s="564">
        <v>0</v>
      </c>
      <c r="P111" s="564">
        <v>2987.45</v>
      </c>
      <c r="Q111" s="564">
        <f t="shared" si="16"/>
        <v>2867.9519999999998</v>
      </c>
      <c r="R111" s="565">
        <f t="shared" si="11"/>
        <v>88936.763815789469</v>
      </c>
      <c r="S111" s="581">
        <f t="shared" si="12"/>
        <v>91804.715815789474</v>
      </c>
      <c r="T111" s="589" t="s">
        <v>1971</v>
      </c>
    </row>
    <row r="112" spans="1:20" s="566" customFormat="1" ht="29.25" customHeight="1" x14ac:dyDescent="0.25">
      <c r="A112" s="589">
        <v>102</v>
      </c>
      <c r="B112" s="561" t="s">
        <v>2042</v>
      </c>
      <c r="C112" s="562"/>
      <c r="D112" s="827" t="s">
        <v>2010</v>
      </c>
      <c r="E112" s="827"/>
      <c r="F112" s="589"/>
      <c r="G112" s="590">
        <v>1</v>
      </c>
      <c r="H112" s="590">
        <v>12</v>
      </c>
      <c r="I112" s="563">
        <f t="shared" si="17"/>
        <v>4000</v>
      </c>
      <c r="J112" s="563">
        <v>2000</v>
      </c>
      <c r="K112" s="564">
        <f t="shared" si="13"/>
        <v>48000</v>
      </c>
      <c r="L112" s="564">
        <v>0</v>
      </c>
      <c r="M112" s="564">
        <f t="shared" si="14"/>
        <v>657.89473684210532</v>
      </c>
      <c r="N112" s="592">
        <f t="shared" si="15"/>
        <v>8881.65</v>
      </c>
      <c r="O112" s="564">
        <v>0</v>
      </c>
      <c r="P112" s="564">
        <v>2000</v>
      </c>
      <c r="Q112" s="564">
        <f t="shared" si="16"/>
        <v>1920</v>
      </c>
      <c r="R112" s="565">
        <f t="shared" si="11"/>
        <v>59539.544736842108</v>
      </c>
      <c r="S112" s="581">
        <f t="shared" si="12"/>
        <v>61459.544736842108</v>
      </c>
      <c r="T112" s="589" t="s">
        <v>1971</v>
      </c>
    </row>
    <row r="113" spans="1:20" s="566" customFormat="1" ht="29.25" customHeight="1" x14ac:dyDescent="0.25">
      <c r="A113" s="589">
        <v>103</v>
      </c>
      <c r="B113" s="561" t="s">
        <v>2043</v>
      </c>
      <c r="C113" s="562"/>
      <c r="D113" s="827" t="s">
        <v>2010</v>
      </c>
      <c r="E113" s="827"/>
      <c r="F113" s="589"/>
      <c r="G113" s="590">
        <v>1</v>
      </c>
      <c r="H113" s="590">
        <v>12</v>
      </c>
      <c r="I113" s="563">
        <f t="shared" si="17"/>
        <v>5504</v>
      </c>
      <c r="J113" s="563">
        <v>2752</v>
      </c>
      <c r="K113" s="564">
        <f t="shared" si="13"/>
        <v>66048</v>
      </c>
      <c r="L113" s="564">
        <v>0</v>
      </c>
      <c r="M113" s="564">
        <f t="shared" si="14"/>
        <v>905.26315789473688</v>
      </c>
      <c r="N113" s="592">
        <f t="shared" si="15"/>
        <v>12221.55</v>
      </c>
      <c r="O113" s="564">
        <v>0</v>
      </c>
      <c r="P113" s="564">
        <v>2752</v>
      </c>
      <c r="Q113" s="564">
        <f t="shared" si="16"/>
        <v>2641.92</v>
      </c>
      <c r="R113" s="565">
        <f t="shared" si="11"/>
        <v>81926.813157894736</v>
      </c>
      <c r="S113" s="581">
        <f t="shared" si="12"/>
        <v>84568.733157894734</v>
      </c>
      <c r="T113" s="589" t="s">
        <v>1971</v>
      </c>
    </row>
    <row r="114" spans="1:20" s="566" customFormat="1" ht="30.75" customHeight="1" x14ac:dyDescent="0.25">
      <c r="A114" s="589">
        <v>104</v>
      </c>
      <c r="B114" s="561" t="s">
        <v>2044</v>
      </c>
      <c r="C114" s="562"/>
      <c r="D114" s="827" t="s">
        <v>2010</v>
      </c>
      <c r="E114" s="827"/>
      <c r="F114" s="589"/>
      <c r="G114" s="590">
        <v>1</v>
      </c>
      <c r="H114" s="590">
        <v>12</v>
      </c>
      <c r="I114" s="563">
        <f t="shared" si="17"/>
        <v>5504</v>
      </c>
      <c r="J114" s="563">
        <v>2752</v>
      </c>
      <c r="K114" s="564">
        <f t="shared" si="13"/>
        <v>66048</v>
      </c>
      <c r="L114" s="564">
        <v>0</v>
      </c>
      <c r="M114" s="564">
        <f t="shared" si="14"/>
        <v>905.26315789473688</v>
      </c>
      <c r="N114" s="592">
        <f t="shared" si="15"/>
        <v>12221.55</v>
      </c>
      <c r="O114" s="564">
        <v>0</v>
      </c>
      <c r="P114" s="564">
        <v>2752</v>
      </c>
      <c r="Q114" s="564">
        <f t="shared" si="16"/>
        <v>2641.92</v>
      </c>
      <c r="R114" s="565">
        <f t="shared" si="11"/>
        <v>81926.813157894736</v>
      </c>
      <c r="S114" s="581">
        <f t="shared" si="12"/>
        <v>84568.733157894734</v>
      </c>
      <c r="T114" s="589" t="s">
        <v>1971</v>
      </c>
    </row>
    <row r="115" spans="1:20" s="566" customFormat="1" ht="30.75" customHeight="1" x14ac:dyDescent="0.25">
      <c r="A115" s="589">
        <v>105</v>
      </c>
      <c r="B115" s="561" t="s">
        <v>2044</v>
      </c>
      <c r="C115" s="562"/>
      <c r="D115" s="827" t="s">
        <v>2010</v>
      </c>
      <c r="E115" s="827"/>
      <c r="F115" s="589"/>
      <c r="G115" s="590">
        <v>1</v>
      </c>
      <c r="H115" s="590">
        <v>12</v>
      </c>
      <c r="I115" s="563">
        <f t="shared" si="17"/>
        <v>5504</v>
      </c>
      <c r="J115" s="563">
        <v>2752</v>
      </c>
      <c r="K115" s="564">
        <f t="shared" si="13"/>
        <v>66048</v>
      </c>
      <c r="L115" s="564">
        <v>0</v>
      </c>
      <c r="M115" s="564">
        <f t="shared" si="14"/>
        <v>905.26315789473688</v>
      </c>
      <c r="N115" s="592">
        <f t="shared" si="15"/>
        <v>12221.55</v>
      </c>
      <c r="O115" s="564">
        <v>0</v>
      </c>
      <c r="P115" s="564">
        <v>2752</v>
      </c>
      <c r="Q115" s="564">
        <f t="shared" si="16"/>
        <v>2641.92</v>
      </c>
      <c r="R115" s="565">
        <f t="shared" si="11"/>
        <v>81926.813157894736</v>
      </c>
      <c r="S115" s="581">
        <f t="shared" si="12"/>
        <v>84568.733157894734</v>
      </c>
      <c r="T115" s="589" t="s">
        <v>1971</v>
      </c>
    </row>
    <row r="116" spans="1:20" s="566" customFormat="1" ht="30.75" customHeight="1" x14ac:dyDescent="0.25">
      <c r="A116" s="589">
        <v>106</v>
      </c>
      <c r="B116" s="561" t="s">
        <v>2045</v>
      </c>
      <c r="C116" s="562"/>
      <c r="D116" s="827" t="s">
        <v>2010</v>
      </c>
      <c r="E116" s="827"/>
      <c r="F116" s="589"/>
      <c r="G116" s="590">
        <v>1</v>
      </c>
      <c r="H116" s="590">
        <v>12</v>
      </c>
      <c r="I116" s="563">
        <f t="shared" si="17"/>
        <v>7108.48</v>
      </c>
      <c r="J116" s="563">
        <v>3554.24</v>
      </c>
      <c r="K116" s="564">
        <f t="shared" si="13"/>
        <v>85301.759999999995</v>
      </c>
      <c r="L116" s="564">
        <v>0</v>
      </c>
      <c r="M116" s="564">
        <f t="shared" si="14"/>
        <v>1169.1578947368421</v>
      </c>
      <c r="N116" s="592">
        <f t="shared" si="15"/>
        <v>15784.2</v>
      </c>
      <c r="O116" s="564">
        <v>0</v>
      </c>
      <c r="P116" s="564">
        <v>3554.24</v>
      </c>
      <c r="Q116" s="564">
        <f t="shared" si="16"/>
        <v>3412.0704000000001</v>
      </c>
      <c r="R116" s="565">
        <f t="shared" si="11"/>
        <v>105809.35789473684</v>
      </c>
      <c r="S116" s="581">
        <f t="shared" si="12"/>
        <v>109221.42829473683</v>
      </c>
      <c r="T116" s="589" t="s">
        <v>1971</v>
      </c>
    </row>
    <row r="117" spans="1:20" s="566" customFormat="1" ht="30" customHeight="1" x14ac:dyDescent="0.25">
      <c r="A117" s="589">
        <v>107</v>
      </c>
      <c r="B117" s="561" t="s">
        <v>2046</v>
      </c>
      <c r="C117" s="562"/>
      <c r="D117" s="827" t="s">
        <v>2010</v>
      </c>
      <c r="E117" s="827"/>
      <c r="F117" s="589"/>
      <c r="G117" s="590">
        <v>1</v>
      </c>
      <c r="H117" s="590">
        <v>12</v>
      </c>
      <c r="I117" s="563">
        <f t="shared" si="17"/>
        <v>6192</v>
      </c>
      <c r="J117" s="563">
        <v>3096</v>
      </c>
      <c r="K117" s="564">
        <f t="shared" si="13"/>
        <v>74304</v>
      </c>
      <c r="L117" s="564">
        <v>0</v>
      </c>
      <c r="M117" s="564">
        <f t="shared" si="14"/>
        <v>1018.4210526315791</v>
      </c>
      <c r="N117" s="592">
        <f t="shared" si="15"/>
        <v>13749.75</v>
      </c>
      <c r="O117" s="564">
        <v>0</v>
      </c>
      <c r="P117" s="564">
        <v>3096</v>
      </c>
      <c r="Q117" s="564">
        <f t="shared" si="16"/>
        <v>2972.16</v>
      </c>
      <c r="R117" s="565">
        <f t="shared" si="11"/>
        <v>92168.171052631573</v>
      </c>
      <c r="S117" s="581">
        <f t="shared" si="12"/>
        <v>95140.331052631576</v>
      </c>
      <c r="T117" s="589" t="s">
        <v>1971</v>
      </c>
    </row>
    <row r="118" spans="1:20" s="566" customFormat="1" ht="30" customHeight="1" x14ac:dyDescent="0.25">
      <c r="A118" s="589">
        <v>108</v>
      </c>
      <c r="B118" s="561" t="s">
        <v>2047</v>
      </c>
      <c r="C118" s="562"/>
      <c r="D118" s="827" t="s">
        <v>2010</v>
      </c>
      <c r="E118" s="827"/>
      <c r="F118" s="589"/>
      <c r="G118" s="590">
        <v>1</v>
      </c>
      <c r="H118" s="590">
        <v>12</v>
      </c>
      <c r="I118" s="563">
        <f t="shared" si="17"/>
        <v>5733</v>
      </c>
      <c r="J118" s="563">
        <v>2866.5</v>
      </c>
      <c r="K118" s="564">
        <f t="shared" si="13"/>
        <v>68796</v>
      </c>
      <c r="L118" s="564">
        <v>0</v>
      </c>
      <c r="M118" s="564">
        <f t="shared" si="14"/>
        <v>942.9276315789474</v>
      </c>
      <c r="N118" s="592">
        <f t="shared" si="15"/>
        <v>12730.5</v>
      </c>
      <c r="O118" s="564">
        <v>0</v>
      </c>
      <c r="P118" s="564">
        <v>2866.5</v>
      </c>
      <c r="Q118" s="564">
        <f t="shared" si="16"/>
        <v>2751.84</v>
      </c>
      <c r="R118" s="565">
        <f t="shared" si="11"/>
        <v>85335.927631578947</v>
      </c>
      <c r="S118" s="581">
        <f t="shared" si="12"/>
        <v>88087.767631578943</v>
      </c>
      <c r="T118" s="589" t="s">
        <v>1971</v>
      </c>
    </row>
    <row r="119" spans="1:20" s="566" customFormat="1" ht="30" customHeight="1" x14ac:dyDescent="0.25">
      <c r="A119" s="589">
        <v>109</v>
      </c>
      <c r="B119" s="561" t="s">
        <v>2047</v>
      </c>
      <c r="C119" s="562"/>
      <c r="D119" s="827" t="s">
        <v>2010</v>
      </c>
      <c r="E119" s="827"/>
      <c r="F119" s="589"/>
      <c r="G119" s="590">
        <v>1</v>
      </c>
      <c r="H119" s="590">
        <v>12</v>
      </c>
      <c r="I119" s="563">
        <f t="shared" si="17"/>
        <v>5733</v>
      </c>
      <c r="J119" s="563">
        <v>2866.5</v>
      </c>
      <c r="K119" s="564">
        <f t="shared" si="13"/>
        <v>68796</v>
      </c>
      <c r="L119" s="564">
        <v>0</v>
      </c>
      <c r="M119" s="564">
        <f t="shared" si="14"/>
        <v>942.9276315789474</v>
      </c>
      <c r="N119" s="592">
        <f t="shared" si="15"/>
        <v>12730.5</v>
      </c>
      <c r="O119" s="564">
        <v>0</v>
      </c>
      <c r="P119" s="564">
        <v>2866.5</v>
      </c>
      <c r="Q119" s="564">
        <f t="shared" si="16"/>
        <v>2751.84</v>
      </c>
      <c r="R119" s="565">
        <f t="shared" si="11"/>
        <v>85335.927631578947</v>
      </c>
      <c r="S119" s="581">
        <f t="shared" si="12"/>
        <v>88087.767631578943</v>
      </c>
      <c r="T119" s="589" t="s">
        <v>1971</v>
      </c>
    </row>
    <row r="120" spans="1:20" s="566" customFormat="1" ht="29.25" customHeight="1" x14ac:dyDescent="0.25">
      <c r="A120" s="589">
        <v>110</v>
      </c>
      <c r="B120" s="561" t="s">
        <v>2048</v>
      </c>
      <c r="C120" s="562"/>
      <c r="D120" s="827" t="s">
        <v>2010</v>
      </c>
      <c r="E120" s="827"/>
      <c r="F120" s="589"/>
      <c r="G120" s="590">
        <v>1</v>
      </c>
      <c r="H120" s="590">
        <v>12</v>
      </c>
      <c r="I120" s="563">
        <f t="shared" si="17"/>
        <v>5974.9</v>
      </c>
      <c r="J120" s="563">
        <v>2987.45</v>
      </c>
      <c r="K120" s="564">
        <f>H120*I120</f>
        <v>71698.799999999988</v>
      </c>
      <c r="L120" s="564">
        <v>0</v>
      </c>
      <c r="M120" s="564">
        <f t="shared" si="14"/>
        <v>982.71381578947376</v>
      </c>
      <c r="N120" s="592">
        <f t="shared" si="15"/>
        <v>13267.8</v>
      </c>
      <c r="O120" s="564">
        <v>0</v>
      </c>
      <c r="P120" s="564">
        <v>2987.45</v>
      </c>
      <c r="Q120" s="564">
        <f t="shared" si="16"/>
        <v>2867.9519999999998</v>
      </c>
      <c r="R120" s="565">
        <f t="shared" si="11"/>
        <v>88936.763815789469</v>
      </c>
      <c r="S120" s="581">
        <f t="shared" si="12"/>
        <v>91804.715815789474</v>
      </c>
      <c r="T120" s="589" t="s">
        <v>1971</v>
      </c>
    </row>
    <row r="121" spans="1:20" s="566" customFormat="1" ht="29.25" customHeight="1" x14ac:dyDescent="0.25">
      <c r="A121" s="589">
        <v>111</v>
      </c>
      <c r="B121" s="561" t="s">
        <v>2048</v>
      </c>
      <c r="C121" s="562"/>
      <c r="D121" s="827" t="s">
        <v>2010</v>
      </c>
      <c r="E121" s="827"/>
      <c r="F121" s="589"/>
      <c r="G121" s="590">
        <v>1</v>
      </c>
      <c r="H121" s="590">
        <v>12</v>
      </c>
      <c r="I121" s="563">
        <f t="shared" si="17"/>
        <v>5504</v>
      </c>
      <c r="J121" s="563">
        <v>2752</v>
      </c>
      <c r="K121" s="564">
        <f t="shared" si="13"/>
        <v>66048</v>
      </c>
      <c r="L121" s="564">
        <v>0</v>
      </c>
      <c r="M121" s="564">
        <f t="shared" si="14"/>
        <v>905.26315789473688</v>
      </c>
      <c r="N121" s="592">
        <f t="shared" si="15"/>
        <v>12221.55</v>
      </c>
      <c r="O121" s="564">
        <v>0</v>
      </c>
      <c r="P121" s="564">
        <v>2752</v>
      </c>
      <c r="Q121" s="564">
        <f t="shared" si="16"/>
        <v>2641.92</v>
      </c>
      <c r="R121" s="565">
        <f t="shared" si="11"/>
        <v>81926.813157894736</v>
      </c>
      <c r="S121" s="581">
        <f t="shared" si="12"/>
        <v>84568.733157894734</v>
      </c>
      <c r="T121" s="589" t="s">
        <v>1971</v>
      </c>
    </row>
    <row r="122" spans="1:20" s="566" customFormat="1" ht="29.25" customHeight="1" x14ac:dyDescent="0.25">
      <c r="A122" s="589">
        <v>112</v>
      </c>
      <c r="B122" s="561" t="s">
        <v>2048</v>
      </c>
      <c r="C122" s="562"/>
      <c r="D122" s="827" t="s">
        <v>2010</v>
      </c>
      <c r="E122" s="827"/>
      <c r="F122" s="589"/>
      <c r="G122" s="590">
        <v>1</v>
      </c>
      <c r="H122" s="590">
        <v>12</v>
      </c>
      <c r="I122" s="563">
        <f t="shared" si="17"/>
        <v>5504</v>
      </c>
      <c r="J122" s="563">
        <v>2752</v>
      </c>
      <c r="K122" s="564">
        <f t="shared" si="13"/>
        <v>66048</v>
      </c>
      <c r="L122" s="564">
        <v>0</v>
      </c>
      <c r="M122" s="564">
        <f t="shared" si="14"/>
        <v>905.26315789473688</v>
      </c>
      <c r="N122" s="592">
        <f t="shared" si="15"/>
        <v>12221.55</v>
      </c>
      <c r="O122" s="564">
        <v>0</v>
      </c>
      <c r="P122" s="564">
        <v>2752</v>
      </c>
      <c r="Q122" s="564">
        <f t="shared" si="16"/>
        <v>2641.92</v>
      </c>
      <c r="R122" s="565">
        <f t="shared" si="11"/>
        <v>81926.813157894736</v>
      </c>
      <c r="S122" s="581">
        <f t="shared" si="12"/>
        <v>84568.733157894734</v>
      </c>
      <c r="T122" s="589" t="s">
        <v>1971</v>
      </c>
    </row>
    <row r="123" spans="1:20" s="566" customFormat="1" ht="29.25" customHeight="1" x14ac:dyDescent="0.25">
      <c r="A123" s="589">
        <v>113</v>
      </c>
      <c r="B123" s="561" t="s">
        <v>2048</v>
      </c>
      <c r="C123" s="562"/>
      <c r="D123" s="827" t="s">
        <v>2010</v>
      </c>
      <c r="E123" s="827"/>
      <c r="F123" s="589"/>
      <c r="G123" s="590">
        <v>1</v>
      </c>
      <c r="H123" s="590">
        <v>12</v>
      </c>
      <c r="I123" s="563">
        <f t="shared" si="17"/>
        <v>5504</v>
      </c>
      <c r="J123" s="563">
        <v>2752</v>
      </c>
      <c r="K123" s="564">
        <f t="shared" si="13"/>
        <v>66048</v>
      </c>
      <c r="L123" s="564">
        <v>0</v>
      </c>
      <c r="M123" s="564">
        <f t="shared" si="14"/>
        <v>905.26315789473688</v>
      </c>
      <c r="N123" s="592">
        <f t="shared" si="15"/>
        <v>12221.55</v>
      </c>
      <c r="O123" s="564">
        <v>0</v>
      </c>
      <c r="P123" s="564">
        <v>2752</v>
      </c>
      <c r="Q123" s="564">
        <f t="shared" si="16"/>
        <v>2641.92</v>
      </c>
      <c r="R123" s="565">
        <f t="shared" si="11"/>
        <v>81926.813157894736</v>
      </c>
      <c r="S123" s="581">
        <f t="shared" si="12"/>
        <v>84568.733157894734</v>
      </c>
      <c r="T123" s="589" t="s">
        <v>1971</v>
      </c>
    </row>
    <row r="124" spans="1:20" s="566" customFormat="1" ht="29.25" customHeight="1" x14ac:dyDescent="0.25">
      <c r="A124" s="589">
        <v>114</v>
      </c>
      <c r="B124" s="561" t="s">
        <v>2048</v>
      </c>
      <c r="C124" s="562"/>
      <c r="D124" s="827" t="s">
        <v>2010</v>
      </c>
      <c r="E124" s="827"/>
      <c r="F124" s="589"/>
      <c r="G124" s="590">
        <v>1</v>
      </c>
      <c r="H124" s="590">
        <v>12</v>
      </c>
      <c r="I124" s="563">
        <f t="shared" si="17"/>
        <v>5504</v>
      </c>
      <c r="J124" s="563">
        <v>2752</v>
      </c>
      <c r="K124" s="564">
        <f t="shared" si="13"/>
        <v>66048</v>
      </c>
      <c r="L124" s="564">
        <v>0</v>
      </c>
      <c r="M124" s="564">
        <f t="shared" si="14"/>
        <v>905.26315789473688</v>
      </c>
      <c r="N124" s="592">
        <f t="shared" si="15"/>
        <v>12221.55</v>
      </c>
      <c r="O124" s="564">
        <v>0</v>
      </c>
      <c r="P124" s="564">
        <v>2752</v>
      </c>
      <c r="Q124" s="564">
        <f t="shared" si="16"/>
        <v>2641.92</v>
      </c>
      <c r="R124" s="565">
        <f t="shared" si="11"/>
        <v>81926.813157894736</v>
      </c>
      <c r="S124" s="581">
        <f t="shared" si="12"/>
        <v>84568.733157894734</v>
      </c>
      <c r="T124" s="589" t="s">
        <v>1971</v>
      </c>
    </row>
    <row r="125" spans="1:20" s="566" customFormat="1" ht="29.25" customHeight="1" x14ac:dyDescent="0.25">
      <c r="A125" s="589">
        <v>115</v>
      </c>
      <c r="B125" s="561" t="s">
        <v>2049</v>
      </c>
      <c r="C125" s="562"/>
      <c r="D125" s="827" t="s">
        <v>2010</v>
      </c>
      <c r="E125" s="827"/>
      <c r="F125" s="589"/>
      <c r="G125" s="590">
        <v>1</v>
      </c>
      <c r="H125" s="590">
        <v>12</v>
      </c>
      <c r="I125" s="563">
        <f t="shared" si="17"/>
        <v>4586</v>
      </c>
      <c r="J125" s="563">
        <v>2293</v>
      </c>
      <c r="K125" s="564">
        <f t="shared" si="13"/>
        <v>55032</v>
      </c>
      <c r="L125" s="564">
        <v>0</v>
      </c>
      <c r="M125" s="564">
        <f t="shared" si="14"/>
        <v>754.27631578947376</v>
      </c>
      <c r="N125" s="592">
        <f t="shared" si="15"/>
        <v>10183.049999999999</v>
      </c>
      <c r="O125" s="564">
        <v>0</v>
      </c>
      <c r="P125" s="564">
        <v>2293</v>
      </c>
      <c r="Q125" s="564">
        <f t="shared" si="16"/>
        <v>2201.2799999999997</v>
      </c>
      <c r="R125" s="565">
        <f t="shared" si="11"/>
        <v>68262.326315789469</v>
      </c>
      <c r="S125" s="581">
        <f t="shared" si="12"/>
        <v>70463.606315789468</v>
      </c>
      <c r="T125" s="589" t="s">
        <v>1971</v>
      </c>
    </row>
    <row r="126" spans="1:20" s="566" customFormat="1" ht="29.25" customHeight="1" x14ac:dyDescent="0.25">
      <c r="A126" s="589">
        <v>116</v>
      </c>
      <c r="B126" s="561" t="s">
        <v>2050</v>
      </c>
      <c r="C126" s="562"/>
      <c r="D126" s="827" t="s">
        <v>2010</v>
      </c>
      <c r="E126" s="827"/>
      <c r="F126" s="589"/>
      <c r="G126" s="590">
        <v>1</v>
      </c>
      <c r="H126" s="590">
        <v>12</v>
      </c>
      <c r="I126" s="563">
        <f t="shared" si="17"/>
        <v>4805</v>
      </c>
      <c r="J126" s="563">
        <v>2402.5</v>
      </c>
      <c r="K126" s="564">
        <f t="shared" si="13"/>
        <v>57660</v>
      </c>
      <c r="L126" s="564">
        <v>0</v>
      </c>
      <c r="M126" s="564">
        <f t="shared" si="14"/>
        <v>790.29605263157907</v>
      </c>
      <c r="N126" s="592">
        <f t="shared" si="15"/>
        <v>10669.05</v>
      </c>
      <c r="O126" s="564">
        <v>0</v>
      </c>
      <c r="P126" s="564">
        <v>2402.5</v>
      </c>
      <c r="Q126" s="564">
        <f t="shared" si="16"/>
        <v>2306.4</v>
      </c>
      <c r="R126" s="565">
        <f t="shared" si="11"/>
        <v>71521.846052631576</v>
      </c>
      <c r="S126" s="581">
        <f t="shared" si="12"/>
        <v>73828.24605263157</v>
      </c>
      <c r="T126" s="589" t="s">
        <v>1971</v>
      </c>
    </row>
    <row r="127" spans="1:20" s="566" customFormat="1" ht="29.25" customHeight="1" x14ac:dyDescent="0.25">
      <c r="A127" s="589">
        <v>117</v>
      </c>
      <c r="B127" s="561" t="s">
        <v>2050</v>
      </c>
      <c r="C127" s="562"/>
      <c r="D127" s="827" t="s">
        <v>2010</v>
      </c>
      <c r="E127" s="827"/>
      <c r="F127" s="589"/>
      <c r="G127" s="590">
        <v>1</v>
      </c>
      <c r="H127" s="590">
        <v>12</v>
      </c>
      <c r="I127" s="563">
        <f t="shared" si="17"/>
        <v>4805</v>
      </c>
      <c r="J127" s="563">
        <v>2402.5</v>
      </c>
      <c r="K127" s="564">
        <f t="shared" si="13"/>
        <v>57660</v>
      </c>
      <c r="L127" s="564">
        <v>0</v>
      </c>
      <c r="M127" s="564">
        <f t="shared" si="14"/>
        <v>790.29605263157907</v>
      </c>
      <c r="N127" s="592">
        <f t="shared" si="15"/>
        <v>10669.05</v>
      </c>
      <c r="O127" s="564">
        <v>0</v>
      </c>
      <c r="P127" s="564">
        <v>2402.5</v>
      </c>
      <c r="Q127" s="564">
        <f t="shared" si="16"/>
        <v>2306.4</v>
      </c>
      <c r="R127" s="565">
        <f t="shared" si="11"/>
        <v>71521.846052631576</v>
      </c>
      <c r="S127" s="581">
        <f t="shared" si="12"/>
        <v>73828.24605263157</v>
      </c>
      <c r="T127" s="589" t="s">
        <v>1971</v>
      </c>
    </row>
    <row r="128" spans="1:20" s="566" customFormat="1" ht="29.25" customHeight="1" x14ac:dyDescent="0.25">
      <c r="A128" s="589">
        <v>118</v>
      </c>
      <c r="B128" s="561" t="s">
        <v>2051</v>
      </c>
      <c r="C128" s="562"/>
      <c r="D128" s="827" t="s">
        <v>2010</v>
      </c>
      <c r="E128" s="827"/>
      <c r="F128" s="589"/>
      <c r="G128" s="590">
        <v>1</v>
      </c>
      <c r="H128" s="590">
        <v>12</v>
      </c>
      <c r="I128" s="563">
        <f t="shared" si="17"/>
        <v>4805</v>
      </c>
      <c r="J128" s="563">
        <v>2402.5</v>
      </c>
      <c r="K128" s="564">
        <f t="shared" si="13"/>
        <v>57660</v>
      </c>
      <c r="L128" s="564">
        <v>0</v>
      </c>
      <c r="M128" s="564">
        <f t="shared" si="14"/>
        <v>790.29605263157907</v>
      </c>
      <c r="N128" s="592">
        <f t="shared" si="15"/>
        <v>10669.05</v>
      </c>
      <c r="O128" s="564">
        <v>0</v>
      </c>
      <c r="P128" s="564">
        <v>2402.5</v>
      </c>
      <c r="Q128" s="564">
        <f t="shared" si="16"/>
        <v>2306.4</v>
      </c>
      <c r="R128" s="565">
        <f t="shared" si="11"/>
        <v>71521.846052631576</v>
      </c>
      <c r="S128" s="581">
        <f t="shared" si="12"/>
        <v>73828.24605263157</v>
      </c>
      <c r="T128" s="589" t="s">
        <v>1971</v>
      </c>
    </row>
    <row r="129" spans="1:22" s="566" customFormat="1" ht="28.5" customHeight="1" x14ac:dyDescent="0.25">
      <c r="A129" s="589">
        <v>119</v>
      </c>
      <c r="B129" s="561" t="s">
        <v>2052</v>
      </c>
      <c r="C129" s="562"/>
      <c r="D129" s="827" t="s">
        <v>2010</v>
      </c>
      <c r="E129" s="827"/>
      <c r="F129" s="589"/>
      <c r="G129" s="590">
        <v>1</v>
      </c>
      <c r="H129" s="590">
        <v>12</v>
      </c>
      <c r="I129" s="563">
        <f t="shared" si="17"/>
        <v>5974.9</v>
      </c>
      <c r="J129" s="563">
        <v>2987.45</v>
      </c>
      <c r="K129" s="564">
        <f t="shared" si="13"/>
        <v>71698.799999999988</v>
      </c>
      <c r="L129" s="564">
        <v>0</v>
      </c>
      <c r="M129" s="564">
        <f t="shared" si="14"/>
        <v>982.71381578947376</v>
      </c>
      <c r="N129" s="592">
        <f t="shared" si="15"/>
        <v>13267.8</v>
      </c>
      <c r="O129" s="564">
        <v>0</v>
      </c>
      <c r="P129" s="564">
        <v>2987.45</v>
      </c>
      <c r="Q129" s="564">
        <f t="shared" si="16"/>
        <v>2867.9519999999998</v>
      </c>
      <c r="R129" s="565">
        <f t="shared" si="11"/>
        <v>88936.763815789469</v>
      </c>
      <c r="S129" s="581">
        <f t="shared" si="12"/>
        <v>91804.715815789474</v>
      </c>
      <c r="T129" s="589" t="s">
        <v>1971</v>
      </c>
    </row>
    <row r="130" spans="1:22" s="566" customFormat="1" ht="28.5" customHeight="1" x14ac:dyDescent="0.25">
      <c r="A130" s="589">
        <v>120</v>
      </c>
      <c r="B130" s="561" t="s">
        <v>2053</v>
      </c>
      <c r="C130" s="562"/>
      <c r="D130" s="827" t="s">
        <v>2010</v>
      </c>
      <c r="E130" s="827"/>
      <c r="F130" s="589"/>
      <c r="G130" s="590">
        <v>1</v>
      </c>
      <c r="H130" s="590">
        <v>12</v>
      </c>
      <c r="I130" s="563">
        <f t="shared" si="17"/>
        <v>4586</v>
      </c>
      <c r="J130" s="563">
        <v>2293</v>
      </c>
      <c r="K130" s="564">
        <f t="shared" si="13"/>
        <v>55032</v>
      </c>
      <c r="L130" s="564">
        <v>0</v>
      </c>
      <c r="M130" s="564">
        <f t="shared" si="14"/>
        <v>754.27631578947376</v>
      </c>
      <c r="N130" s="592">
        <f t="shared" si="15"/>
        <v>10183.049999999999</v>
      </c>
      <c r="O130" s="564">
        <v>0</v>
      </c>
      <c r="P130" s="564">
        <v>2293</v>
      </c>
      <c r="Q130" s="564">
        <f t="shared" si="16"/>
        <v>2201.2799999999997</v>
      </c>
      <c r="R130" s="565">
        <f t="shared" si="11"/>
        <v>68262.326315789469</v>
      </c>
      <c r="S130" s="581">
        <f t="shared" si="12"/>
        <v>70463.606315789468</v>
      </c>
      <c r="T130" s="589" t="s">
        <v>1971</v>
      </c>
    </row>
    <row r="131" spans="1:22" s="566" customFormat="1" ht="28.5" customHeight="1" x14ac:dyDescent="0.25">
      <c r="A131" s="589">
        <v>121</v>
      </c>
      <c r="B131" s="561" t="s">
        <v>2054</v>
      </c>
      <c r="C131" s="562"/>
      <c r="D131" s="827" t="s">
        <v>2010</v>
      </c>
      <c r="E131" s="827"/>
      <c r="F131" s="589"/>
      <c r="G131" s="590">
        <v>1</v>
      </c>
      <c r="H131" s="590">
        <v>12</v>
      </c>
      <c r="I131" s="563">
        <f t="shared" si="17"/>
        <v>4000</v>
      </c>
      <c r="J131" s="563">
        <v>2000</v>
      </c>
      <c r="K131" s="564">
        <f t="shared" si="13"/>
        <v>48000</v>
      </c>
      <c r="L131" s="564">
        <v>0</v>
      </c>
      <c r="M131" s="564">
        <f t="shared" si="14"/>
        <v>657.89473684210532</v>
      </c>
      <c r="N131" s="592">
        <f t="shared" si="15"/>
        <v>8881.65</v>
      </c>
      <c r="O131" s="564">
        <v>0</v>
      </c>
      <c r="P131" s="564">
        <v>2293</v>
      </c>
      <c r="Q131" s="564">
        <f t="shared" si="16"/>
        <v>1920</v>
      </c>
      <c r="R131" s="565">
        <f t="shared" si="11"/>
        <v>59832.544736842108</v>
      </c>
      <c r="S131" s="581">
        <f t="shared" si="12"/>
        <v>61752.544736842108</v>
      </c>
      <c r="T131" s="589" t="s">
        <v>1971</v>
      </c>
    </row>
    <row r="132" spans="1:22" s="566" customFormat="1" ht="28.5" customHeight="1" x14ac:dyDescent="0.25">
      <c r="A132" s="589">
        <v>122</v>
      </c>
      <c r="B132" s="561" t="s">
        <v>2055</v>
      </c>
      <c r="C132" s="562"/>
      <c r="D132" s="827" t="s">
        <v>2010</v>
      </c>
      <c r="E132" s="827"/>
      <c r="F132" s="589"/>
      <c r="G132" s="590">
        <v>1</v>
      </c>
      <c r="H132" s="590">
        <v>12</v>
      </c>
      <c r="I132" s="563">
        <f t="shared" si="17"/>
        <v>2966.42</v>
      </c>
      <c r="J132" s="563">
        <v>1483.21</v>
      </c>
      <c r="K132" s="564">
        <v>35597.040000000001</v>
      </c>
      <c r="L132" s="564">
        <v>0</v>
      </c>
      <c r="M132" s="564">
        <v>487.89802631578948</v>
      </c>
      <c r="N132" s="592">
        <v>6586.65</v>
      </c>
      <c r="O132" s="564">
        <v>0</v>
      </c>
      <c r="P132" s="564">
        <v>1483.21</v>
      </c>
      <c r="Q132" s="564">
        <f t="shared" si="16"/>
        <v>1423.8816000000002</v>
      </c>
      <c r="R132" s="565">
        <f t="shared" si="11"/>
        <v>44154.798026315788</v>
      </c>
      <c r="S132" s="581">
        <f t="shared" si="12"/>
        <v>45578.679626315788</v>
      </c>
      <c r="T132" s="589" t="s">
        <v>1971</v>
      </c>
      <c r="U132" s="559"/>
      <c r="V132" s="559"/>
    </row>
    <row r="133" spans="1:22" s="566" customFormat="1" ht="28.5" customHeight="1" x14ac:dyDescent="0.25">
      <c r="A133" s="589">
        <v>123</v>
      </c>
      <c r="B133" s="561" t="s">
        <v>2056</v>
      </c>
      <c r="C133" s="562"/>
      <c r="D133" s="827" t="s">
        <v>2010</v>
      </c>
      <c r="E133" s="827"/>
      <c r="F133" s="589"/>
      <c r="G133" s="590">
        <v>1</v>
      </c>
      <c r="H133" s="590">
        <v>12</v>
      </c>
      <c r="I133" s="563">
        <f t="shared" si="17"/>
        <v>6192</v>
      </c>
      <c r="J133" s="563">
        <v>3096</v>
      </c>
      <c r="K133" s="564">
        <f t="shared" si="13"/>
        <v>74304</v>
      </c>
      <c r="L133" s="564">
        <v>0</v>
      </c>
      <c r="M133" s="564">
        <f t="shared" si="14"/>
        <v>1018.4210526315791</v>
      </c>
      <c r="N133" s="592">
        <f t="shared" si="15"/>
        <v>13749.75</v>
      </c>
      <c r="O133" s="564">
        <v>0</v>
      </c>
      <c r="P133" s="564">
        <v>3096</v>
      </c>
      <c r="Q133" s="564">
        <f t="shared" si="16"/>
        <v>2972.16</v>
      </c>
      <c r="R133" s="565">
        <f t="shared" si="11"/>
        <v>92168.171052631573</v>
      </c>
      <c r="S133" s="581">
        <f t="shared" si="12"/>
        <v>95140.331052631576</v>
      </c>
      <c r="T133" s="589" t="s">
        <v>1971</v>
      </c>
    </row>
    <row r="134" spans="1:22" s="566" customFormat="1" ht="30" customHeight="1" x14ac:dyDescent="0.25">
      <c r="A134" s="589">
        <v>124</v>
      </c>
      <c r="B134" s="561" t="s">
        <v>2057</v>
      </c>
      <c r="C134" s="562"/>
      <c r="D134" s="827" t="s">
        <v>2058</v>
      </c>
      <c r="E134" s="827"/>
      <c r="F134" s="589" t="s">
        <v>2071</v>
      </c>
      <c r="G134" s="590">
        <v>1</v>
      </c>
      <c r="H134" s="590">
        <v>12</v>
      </c>
      <c r="I134" s="563">
        <f t="shared" si="17"/>
        <v>14721.14</v>
      </c>
      <c r="J134" s="563">
        <v>7360.57</v>
      </c>
      <c r="K134" s="593">
        <f>H134*I134</f>
        <v>176653.68</v>
      </c>
      <c r="L134" s="593">
        <v>0</v>
      </c>
      <c r="M134" s="593">
        <f t="shared" si="14"/>
        <v>2421.2401315789475</v>
      </c>
      <c r="N134" s="594">
        <f>(ROUNDUP((I134/30.4*(50/12*H134)),0))+((ROUNDUP((I134/30.4*(50/12*H134)),0))*0.35)</f>
        <v>32687.55</v>
      </c>
      <c r="O134" s="593">
        <v>0</v>
      </c>
      <c r="P134" s="593">
        <v>0</v>
      </c>
      <c r="Q134" s="593">
        <f t="shared" si="16"/>
        <v>7066.1471999999994</v>
      </c>
      <c r="R134" s="565">
        <f t="shared" si="11"/>
        <v>211762.47013157894</v>
      </c>
      <c r="S134" s="581">
        <f t="shared" si="12"/>
        <v>218828.61733157895</v>
      </c>
      <c r="T134" s="589" t="s">
        <v>2029</v>
      </c>
    </row>
    <row r="135" spans="1:22" s="566" customFormat="1" ht="27.75" customHeight="1" x14ac:dyDescent="0.25">
      <c r="A135" s="589">
        <v>125</v>
      </c>
      <c r="B135" s="561" t="s">
        <v>2059</v>
      </c>
      <c r="C135" s="562"/>
      <c r="D135" s="827" t="s">
        <v>2058</v>
      </c>
      <c r="E135" s="827"/>
      <c r="F135" s="589" t="s">
        <v>2071</v>
      </c>
      <c r="G135" s="590">
        <v>1</v>
      </c>
      <c r="H135" s="590">
        <v>12</v>
      </c>
      <c r="I135" s="563">
        <f t="shared" si="17"/>
        <v>12008.82</v>
      </c>
      <c r="J135" s="563">
        <v>6004.41</v>
      </c>
      <c r="K135" s="593">
        <f>H135*I135</f>
        <v>144105.84</v>
      </c>
      <c r="L135" s="593">
        <v>0</v>
      </c>
      <c r="M135" s="593">
        <f>I135/30.4*20*0.25</f>
        <v>1975.1348684210527</v>
      </c>
      <c r="N135" s="594">
        <f t="shared" si="15"/>
        <v>26665.200000000001</v>
      </c>
      <c r="O135" s="593">
        <v>0</v>
      </c>
      <c r="P135" s="593">
        <v>0</v>
      </c>
      <c r="Q135" s="593">
        <f t="shared" si="16"/>
        <v>5764.2335999999996</v>
      </c>
      <c r="R135" s="565">
        <f t="shared" si="11"/>
        <v>172746.17486842105</v>
      </c>
      <c r="S135" s="581">
        <f t="shared" si="12"/>
        <v>178510.40846842105</v>
      </c>
      <c r="T135" s="589" t="s">
        <v>2029</v>
      </c>
    </row>
    <row r="136" spans="1:22" s="566" customFormat="1" ht="27.75" customHeight="1" x14ac:dyDescent="0.25">
      <c r="A136" s="589">
        <v>126</v>
      </c>
      <c r="B136" s="561" t="s">
        <v>2059</v>
      </c>
      <c r="C136" s="562"/>
      <c r="D136" s="827" t="s">
        <v>2058</v>
      </c>
      <c r="E136" s="827"/>
      <c r="F136" s="589" t="s">
        <v>2071</v>
      </c>
      <c r="G136" s="590">
        <v>1</v>
      </c>
      <c r="H136" s="590">
        <v>12</v>
      </c>
      <c r="I136" s="563">
        <f t="shared" si="17"/>
        <v>12008.82</v>
      </c>
      <c r="J136" s="563">
        <v>6004.41</v>
      </c>
      <c r="K136" s="593">
        <f t="shared" si="13"/>
        <v>144105.84</v>
      </c>
      <c r="L136" s="593">
        <v>0</v>
      </c>
      <c r="M136" s="593">
        <f t="shared" si="14"/>
        <v>1975.1348684210527</v>
      </c>
      <c r="N136" s="594">
        <f t="shared" si="15"/>
        <v>26665.200000000001</v>
      </c>
      <c r="O136" s="593">
        <v>0</v>
      </c>
      <c r="P136" s="593">
        <v>0</v>
      </c>
      <c r="Q136" s="593">
        <f t="shared" si="16"/>
        <v>5764.2335999999996</v>
      </c>
      <c r="R136" s="565">
        <f t="shared" si="11"/>
        <v>172746.17486842105</v>
      </c>
      <c r="S136" s="581">
        <f t="shared" si="12"/>
        <v>178510.40846842105</v>
      </c>
      <c r="T136" s="589" t="s">
        <v>2029</v>
      </c>
    </row>
    <row r="137" spans="1:22" s="566" customFormat="1" ht="27.75" customHeight="1" x14ac:dyDescent="0.25">
      <c r="A137" s="589">
        <v>127</v>
      </c>
      <c r="B137" s="561" t="s">
        <v>2059</v>
      </c>
      <c r="C137" s="562"/>
      <c r="D137" s="827" t="s">
        <v>2058</v>
      </c>
      <c r="E137" s="827"/>
      <c r="F137" s="589" t="s">
        <v>2071</v>
      </c>
      <c r="G137" s="590">
        <v>1</v>
      </c>
      <c r="H137" s="590">
        <v>12</v>
      </c>
      <c r="I137" s="563">
        <f t="shared" si="17"/>
        <v>12008.82</v>
      </c>
      <c r="J137" s="563">
        <v>6004.41</v>
      </c>
      <c r="K137" s="593">
        <f t="shared" si="13"/>
        <v>144105.84</v>
      </c>
      <c r="L137" s="593">
        <v>0</v>
      </c>
      <c r="M137" s="593">
        <f t="shared" si="14"/>
        <v>1975.1348684210527</v>
      </c>
      <c r="N137" s="594">
        <f t="shared" si="15"/>
        <v>26665.200000000001</v>
      </c>
      <c r="O137" s="593">
        <v>0</v>
      </c>
      <c r="P137" s="593">
        <v>0</v>
      </c>
      <c r="Q137" s="593">
        <f t="shared" si="16"/>
        <v>5764.2335999999996</v>
      </c>
      <c r="R137" s="565">
        <f t="shared" si="11"/>
        <v>172746.17486842105</v>
      </c>
      <c r="S137" s="581">
        <f t="shared" si="12"/>
        <v>178510.40846842105</v>
      </c>
      <c r="T137" s="589" t="s">
        <v>2029</v>
      </c>
    </row>
    <row r="138" spans="1:22" s="566" customFormat="1" ht="29.25" customHeight="1" x14ac:dyDescent="0.25">
      <c r="A138" s="589">
        <v>128</v>
      </c>
      <c r="B138" s="561" t="s">
        <v>1966</v>
      </c>
      <c r="C138" s="562"/>
      <c r="D138" s="827" t="s">
        <v>2058</v>
      </c>
      <c r="E138" s="827"/>
      <c r="F138" s="589" t="s">
        <v>2071</v>
      </c>
      <c r="G138" s="590">
        <v>1</v>
      </c>
      <c r="H138" s="590">
        <v>12</v>
      </c>
      <c r="I138" s="563">
        <f t="shared" si="17"/>
        <v>5733</v>
      </c>
      <c r="J138" s="563">
        <v>2866.5</v>
      </c>
      <c r="K138" s="593">
        <f>H138*I138</f>
        <v>68796</v>
      </c>
      <c r="L138" s="593">
        <v>0</v>
      </c>
      <c r="M138" s="593">
        <f t="shared" si="14"/>
        <v>942.9276315789474</v>
      </c>
      <c r="N138" s="594">
        <f t="shared" si="15"/>
        <v>12730.5</v>
      </c>
      <c r="O138" s="593">
        <v>0</v>
      </c>
      <c r="P138" s="593">
        <v>2866.5</v>
      </c>
      <c r="Q138" s="593">
        <f t="shared" si="16"/>
        <v>2751.84</v>
      </c>
      <c r="R138" s="565">
        <f t="shared" si="11"/>
        <v>85335.927631578947</v>
      </c>
      <c r="S138" s="581">
        <f t="shared" si="12"/>
        <v>88087.767631578943</v>
      </c>
      <c r="T138" s="589" t="s">
        <v>1965</v>
      </c>
    </row>
    <row r="139" spans="1:22" s="566" customFormat="1" ht="30" customHeight="1" x14ac:dyDescent="0.25">
      <c r="A139" s="589">
        <v>129</v>
      </c>
      <c r="B139" s="561" t="s">
        <v>2060</v>
      </c>
      <c r="C139" s="562"/>
      <c r="D139" s="827" t="s">
        <v>2058</v>
      </c>
      <c r="E139" s="827"/>
      <c r="F139" s="589" t="s">
        <v>2071</v>
      </c>
      <c r="G139" s="590">
        <v>1</v>
      </c>
      <c r="H139" s="590">
        <v>12</v>
      </c>
      <c r="I139" s="563">
        <f t="shared" ref="I139:I170" si="18">J139*2</f>
        <v>9873.34</v>
      </c>
      <c r="J139" s="563">
        <v>4936.67</v>
      </c>
      <c r="K139" s="593">
        <f>H139*I139</f>
        <v>118480.08</v>
      </c>
      <c r="L139" s="593">
        <v>0</v>
      </c>
      <c r="M139" s="593">
        <f>I139/30.4*20*0.25</f>
        <v>1623.9046052631579</v>
      </c>
      <c r="N139" s="594">
        <f>(ROUNDUP((I139/30.4*(50/12*H139)),0))+((ROUNDUP((I139/30.4*(50/12*H139)),0))*0.35)</f>
        <v>21924</v>
      </c>
      <c r="O139" s="593"/>
      <c r="P139" s="593"/>
      <c r="Q139" s="593">
        <f t="shared" si="16"/>
        <v>4739.2031999999999</v>
      </c>
      <c r="R139" s="565">
        <f t="shared" si="11"/>
        <v>142027.98460526316</v>
      </c>
      <c r="S139" s="581">
        <f t="shared" si="12"/>
        <v>146767.18780526315</v>
      </c>
      <c r="T139" s="589" t="s">
        <v>2029</v>
      </c>
    </row>
    <row r="140" spans="1:22" s="566" customFormat="1" ht="30" customHeight="1" x14ac:dyDescent="0.25">
      <c r="A140" s="589">
        <v>130</v>
      </c>
      <c r="B140" s="561" t="s">
        <v>2060</v>
      </c>
      <c r="C140" s="562"/>
      <c r="D140" s="827" t="s">
        <v>2058</v>
      </c>
      <c r="E140" s="827"/>
      <c r="F140" s="589" t="s">
        <v>2071</v>
      </c>
      <c r="G140" s="590">
        <v>1</v>
      </c>
      <c r="H140" s="590">
        <v>12</v>
      </c>
      <c r="I140" s="563">
        <f t="shared" si="18"/>
        <v>9873.34</v>
      </c>
      <c r="J140" s="563">
        <v>4936.67</v>
      </c>
      <c r="K140" s="593">
        <f t="shared" si="13"/>
        <v>118480.08</v>
      </c>
      <c r="L140" s="593">
        <v>0</v>
      </c>
      <c r="M140" s="593">
        <f t="shared" si="14"/>
        <v>1623.9046052631579</v>
      </c>
      <c r="N140" s="594">
        <f t="shared" si="15"/>
        <v>21924</v>
      </c>
      <c r="O140" s="593"/>
      <c r="P140" s="593"/>
      <c r="Q140" s="593">
        <f t="shared" si="16"/>
        <v>4739.2031999999999</v>
      </c>
      <c r="R140" s="565">
        <f t="shared" ref="R140:R175" si="19">SUM(K140:P140)</f>
        <v>142027.98460526316</v>
      </c>
      <c r="S140" s="581">
        <f t="shared" ref="S140:S175" si="20">R140+Q140</f>
        <v>146767.18780526315</v>
      </c>
      <c r="T140" s="589" t="s">
        <v>2029</v>
      </c>
    </row>
    <row r="141" spans="1:22" s="566" customFormat="1" ht="30" customHeight="1" x14ac:dyDescent="0.25">
      <c r="A141" s="589">
        <v>131</v>
      </c>
      <c r="B141" s="561" t="s">
        <v>2060</v>
      </c>
      <c r="C141" s="562"/>
      <c r="D141" s="827" t="s">
        <v>2058</v>
      </c>
      <c r="E141" s="827"/>
      <c r="F141" s="589" t="s">
        <v>2071</v>
      </c>
      <c r="G141" s="590">
        <v>1</v>
      </c>
      <c r="H141" s="590">
        <v>12</v>
      </c>
      <c r="I141" s="563">
        <f t="shared" si="18"/>
        <v>9873.34</v>
      </c>
      <c r="J141" s="563">
        <v>4936.67</v>
      </c>
      <c r="K141" s="593">
        <f t="shared" ref="K141:K170" si="21">H141*I141</f>
        <v>118480.08</v>
      </c>
      <c r="L141" s="593">
        <v>0</v>
      </c>
      <c r="M141" s="593">
        <f t="shared" ref="M141:M170" si="22">I141/30.4*20*0.25</f>
        <v>1623.9046052631579</v>
      </c>
      <c r="N141" s="594">
        <f t="shared" ref="N141:N170" si="23">(ROUNDUP((I141/30.4*(50/12*H141)),0))+((ROUNDUP((I141/30.4*(50/12*H141)),0))*0.35)</f>
        <v>21924</v>
      </c>
      <c r="O141" s="593"/>
      <c r="P141" s="593"/>
      <c r="Q141" s="593">
        <f t="shared" si="16"/>
        <v>4739.2031999999999</v>
      </c>
      <c r="R141" s="565">
        <f t="shared" si="19"/>
        <v>142027.98460526316</v>
      </c>
      <c r="S141" s="581">
        <f t="shared" si="20"/>
        <v>146767.18780526315</v>
      </c>
      <c r="T141" s="589" t="s">
        <v>2029</v>
      </c>
    </row>
    <row r="142" spans="1:22" s="566" customFormat="1" ht="30" customHeight="1" x14ac:dyDescent="0.25">
      <c r="A142" s="589">
        <v>132</v>
      </c>
      <c r="B142" s="561" t="s">
        <v>2060</v>
      </c>
      <c r="C142" s="562"/>
      <c r="D142" s="827" t="s">
        <v>2058</v>
      </c>
      <c r="E142" s="827"/>
      <c r="F142" s="589" t="s">
        <v>2071</v>
      </c>
      <c r="G142" s="590">
        <v>1</v>
      </c>
      <c r="H142" s="590">
        <v>12</v>
      </c>
      <c r="I142" s="563">
        <f t="shared" si="18"/>
        <v>9873.34</v>
      </c>
      <c r="J142" s="563">
        <v>4936.67</v>
      </c>
      <c r="K142" s="593">
        <f t="shared" si="21"/>
        <v>118480.08</v>
      </c>
      <c r="L142" s="593">
        <v>0</v>
      </c>
      <c r="M142" s="593">
        <f t="shared" si="22"/>
        <v>1623.9046052631579</v>
      </c>
      <c r="N142" s="594">
        <f t="shared" si="23"/>
        <v>21924</v>
      </c>
      <c r="O142" s="593"/>
      <c r="P142" s="593"/>
      <c r="Q142" s="593">
        <f t="shared" ref="Q142:Q175" si="24">I142*0.04*12</f>
        <v>4739.2031999999999</v>
      </c>
      <c r="R142" s="565">
        <f t="shared" si="19"/>
        <v>142027.98460526316</v>
      </c>
      <c r="S142" s="581">
        <f t="shared" si="20"/>
        <v>146767.18780526315</v>
      </c>
      <c r="T142" s="589" t="s">
        <v>2029</v>
      </c>
    </row>
    <row r="143" spans="1:22" s="566" customFormat="1" ht="30" customHeight="1" x14ac:dyDescent="0.25">
      <c r="A143" s="589">
        <v>133</v>
      </c>
      <c r="B143" s="561" t="s">
        <v>2060</v>
      </c>
      <c r="C143" s="562"/>
      <c r="D143" s="827" t="s">
        <v>2058</v>
      </c>
      <c r="E143" s="827"/>
      <c r="F143" s="589" t="s">
        <v>2071</v>
      </c>
      <c r="G143" s="590">
        <v>1</v>
      </c>
      <c r="H143" s="590">
        <v>12</v>
      </c>
      <c r="I143" s="563">
        <f t="shared" si="18"/>
        <v>9873.34</v>
      </c>
      <c r="J143" s="563">
        <v>4936.67</v>
      </c>
      <c r="K143" s="593">
        <f t="shared" si="21"/>
        <v>118480.08</v>
      </c>
      <c r="L143" s="593">
        <v>0</v>
      </c>
      <c r="M143" s="593">
        <f t="shared" si="22"/>
        <v>1623.9046052631579</v>
      </c>
      <c r="N143" s="594">
        <f t="shared" si="23"/>
        <v>21924</v>
      </c>
      <c r="O143" s="593"/>
      <c r="P143" s="593"/>
      <c r="Q143" s="593">
        <f t="shared" si="24"/>
        <v>4739.2031999999999</v>
      </c>
      <c r="R143" s="565">
        <f t="shared" si="19"/>
        <v>142027.98460526316</v>
      </c>
      <c r="S143" s="581">
        <f t="shared" si="20"/>
        <v>146767.18780526315</v>
      </c>
      <c r="T143" s="589" t="s">
        <v>2029</v>
      </c>
    </row>
    <row r="144" spans="1:22" s="566" customFormat="1" ht="30" customHeight="1" x14ac:dyDescent="0.25">
      <c r="A144" s="589">
        <v>134</v>
      </c>
      <c r="B144" s="561" t="s">
        <v>2060</v>
      </c>
      <c r="C144" s="562"/>
      <c r="D144" s="827" t="s">
        <v>2058</v>
      </c>
      <c r="E144" s="827"/>
      <c r="F144" s="589" t="s">
        <v>2071</v>
      </c>
      <c r="G144" s="590">
        <v>1</v>
      </c>
      <c r="H144" s="590">
        <v>12</v>
      </c>
      <c r="I144" s="563">
        <f t="shared" si="18"/>
        <v>9873.34</v>
      </c>
      <c r="J144" s="563">
        <v>4936.67</v>
      </c>
      <c r="K144" s="593">
        <f t="shared" si="21"/>
        <v>118480.08</v>
      </c>
      <c r="L144" s="593">
        <v>0</v>
      </c>
      <c r="M144" s="593">
        <f t="shared" si="22"/>
        <v>1623.9046052631579</v>
      </c>
      <c r="N144" s="594">
        <f t="shared" si="23"/>
        <v>21924</v>
      </c>
      <c r="O144" s="593"/>
      <c r="P144" s="593"/>
      <c r="Q144" s="593">
        <f t="shared" si="24"/>
        <v>4739.2031999999999</v>
      </c>
      <c r="R144" s="565">
        <f t="shared" si="19"/>
        <v>142027.98460526316</v>
      </c>
      <c r="S144" s="581">
        <f t="shared" si="20"/>
        <v>146767.18780526315</v>
      </c>
      <c r="T144" s="589" t="s">
        <v>2029</v>
      </c>
    </row>
    <row r="145" spans="1:20" s="566" customFormat="1" ht="30" customHeight="1" x14ac:dyDescent="0.25">
      <c r="A145" s="589">
        <v>135</v>
      </c>
      <c r="B145" s="561" t="s">
        <v>2060</v>
      </c>
      <c r="C145" s="562"/>
      <c r="D145" s="827" t="s">
        <v>2058</v>
      </c>
      <c r="E145" s="827"/>
      <c r="F145" s="589" t="s">
        <v>2071</v>
      </c>
      <c r="G145" s="590">
        <v>1</v>
      </c>
      <c r="H145" s="590">
        <v>12</v>
      </c>
      <c r="I145" s="563">
        <f t="shared" si="18"/>
        <v>9873.34</v>
      </c>
      <c r="J145" s="563">
        <v>4936.67</v>
      </c>
      <c r="K145" s="593">
        <f t="shared" si="21"/>
        <v>118480.08</v>
      </c>
      <c r="L145" s="593">
        <v>0</v>
      </c>
      <c r="M145" s="593">
        <f t="shared" si="22"/>
        <v>1623.9046052631579</v>
      </c>
      <c r="N145" s="594">
        <f t="shared" si="23"/>
        <v>21924</v>
      </c>
      <c r="O145" s="593"/>
      <c r="P145" s="593"/>
      <c r="Q145" s="593">
        <f t="shared" si="24"/>
        <v>4739.2031999999999</v>
      </c>
      <c r="R145" s="565">
        <f t="shared" si="19"/>
        <v>142027.98460526316</v>
      </c>
      <c r="S145" s="581">
        <f t="shared" si="20"/>
        <v>146767.18780526315</v>
      </c>
      <c r="T145" s="589" t="s">
        <v>2029</v>
      </c>
    </row>
    <row r="146" spans="1:20" s="566" customFormat="1" ht="30" customHeight="1" x14ac:dyDescent="0.25">
      <c r="A146" s="589">
        <v>136</v>
      </c>
      <c r="B146" s="561" t="s">
        <v>2060</v>
      </c>
      <c r="C146" s="562"/>
      <c r="D146" s="827" t="s">
        <v>2058</v>
      </c>
      <c r="E146" s="827"/>
      <c r="F146" s="589" t="s">
        <v>2071</v>
      </c>
      <c r="G146" s="590">
        <v>1</v>
      </c>
      <c r="H146" s="590">
        <v>12</v>
      </c>
      <c r="I146" s="563">
        <f t="shared" si="18"/>
        <v>9873.34</v>
      </c>
      <c r="J146" s="563">
        <v>4936.67</v>
      </c>
      <c r="K146" s="593">
        <f t="shared" si="21"/>
        <v>118480.08</v>
      </c>
      <c r="L146" s="593">
        <v>0</v>
      </c>
      <c r="M146" s="593">
        <f t="shared" si="22"/>
        <v>1623.9046052631579</v>
      </c>
      <c r="N146" s="594">
        <f t="shared" si="23"/>
        <v>21924</v>
      </c>
      <c r="O146" s="593"/>
      <c r="P146" s="593"/>
      <c r="Q146" s="593">
        <f t="shared" si="24"/>
        <v>4739.2031999999999</v>
      </c>
      <c r="R146" s="565">
        <f t="shared" si="19"/>
        <v>142027.98460526316</v>
      </c>
      <c r="S146" s="581">
        <f t="shared" si="20"/>
        <v>146767.18780526315</v>
      </c>
      <c r="T146" s="589" t="s">
        <v>2029</v>
      </c>
    </row>
    <row r="147" spans="1:20" s="566" customFormat="1" ht="30" customHeight="1" x14ac:dyDescent="0.25">
      <c r="A147" s="589">
        <v>137</v>
      </c>
      <c r="B147" s="561" t="s">
        <v>2061</v>
      </c>
      <c r="C147" s="562"/>
      <c r="D147" s="827" t="s">
        <v>2058</v>
      </c>
      <c r="E147" s="827"/>
      <c r="F147" s="589" t="s">
        <v>2071</v>
      </c>
      <c r="G147" s="590">
        <v>1</v>
      </c>
      <c r="H147" s="590">
        <v>12</v>
      </c>
      <c r="I147" s="563">
        <f t="shared" si="18"/>
        <v>8096.78</v>
      </c>
      <c r="J147" s="563">
        <v>4048.39</v>
      </c>
      <c r="K147" s="593">
        <f t="shared" si="21"/>
        <v>97161.36</v>
      </c>
      <c r="L147" s="593">
        <v>0</v>
      </c>
      <c r="M147" s="593">
        <f t="shared" si="22"/>
        <v>1331.7072368421052</v>
      </c>
      <c r="N147" s="594">
        <f t="shared" si="23"/>
        <v>17979.3</v>
      </c>
      <c r="O147" s="593">
        <v>4000</v>
      </c>
      <c r="P147" s="593"/>
      <c r="Q147" s="593">
        <f t="shared" si="24"/>
        <v>3886.4543999999996</v>
      </c>
      <c r="R147" s="565">
        <f t="shared" si="19"/>
        <v>120472.36723684211</v>
      </c>
      <c r="S147" s="581">
        <f t="shared" si="20"/>
        <v>124358.82163684211</v>
      </c>
      <c r="T147" s="589" t="s">
        <v>2029</v>
      </c>
    </row>
    <row r="148" spans="1:20" s="566" customFormat="1" ht="30" customHeight="1" x14ac:dyDescent="0.25">
      <c r="A148" s="589">
        <v>138</v>
      </c>
      <c r="B148" s="561" t="s">
        <v>2061</v>
      </c>
      <c r="C148" s="562"/>
      <c r="D148" s="827" t="s">
        <v>2058</v>
      </c>
      <c r="E148" s="827"/>
      <c r="F148" s="589" t="s">
        <v>2071</v>
      </c>
      <c r="G148" s="590">
        <v>1</v>
      </c>
      <c r="H148" s="590">
        <v>12</v>
      </c>
      <c r="I148" s="563">
        <f t="shared" si="18"/>
        <v>8096.78</v>
      </c>
      <c r="J148" s="563">
        <v>4048.39</v>
      </c>
      <c r="K148" s="593">
        <f t="shared" si="21"/>
        <v>97161.36</v>
      </c>
      <c r="L148" s="593">
        <v>0</v>
      </c>
      <c r="M148" s="593">
        <f t="shared" si="22"/>
        <v>1331.7072368421052</v>
      </c>
      <c r="N148" s="594">
        <f t="shared" si="23"/>
        <v>17979.3</v>
      </c>
      <c r="O148" s="593">
        <v>4000</v>
      </c>
      <c r="P148" s="593"/>
      <c r="Q148" s="593">
        <f t="shared" si="24"/>
        <v>3886.4543999999996</v>
      </c>
      <c r="R148" s="565">
        <f t="shared" si="19"/>
        <v>120472.36723684211</v>
      </c>
      <c r="S148" s="581">
        <f t="shared" si="20"/>
        <v>124358.82163684211</v>
      </c>
      <c r="T148" s="589" t="s">
        <v>2029</v>
      </c>
    </row>
    <row r="149" spans="1:20" s="566" customFormat="1" ht="30" customHeight="1" x14ac:dyDescent="0.25">
      <c r="A149" s="589">
        <v>139</v>
      </c>
      <c r="B149" s="561" t="s">
        <v>2061</v>
      </c>
      <c r="C149" s="562"/>
      <c r="D149" s="827" t="s">
        <v>2058</v>
      </c>
      <c r="E149" s="827"/>
      <c r="F149" s="589" t="s">
        <v>2071</v>
      </c>
      <c r="G149" s="590">
        <v>1</v>
      </c>
      <c r="H149" s="590">
        <v>12</v>
      </c>
      <c r="I149" s="563">
        <f t="shared" si="18"/>
        <v>8096.78</v>
      </c>
      <c r="J149" s="563">
        <v>4048.39</v>
      </c>
      <c r="K149" s="593">
        <f t="shared" si="21"/>
        <v>97161.36</v>
      </c>
      <c r="L149" s="593">
        <v>0</v>
      </c>
      <c r="M149" s="593">
        <f t="shared" si="22"/>
        <v>1331.7072368421052</v>
      </c>
      <c r="N149" s="594">
        <f t="shared" si="23"/>
        <v>17979.3</v>
      </c>
      <c r="O149" s="593">
        <v>4000</v>
      </c>
      <c r="P149" s="593"/>
      <c r="Q149" s="593">
        <f t="shared" si="24"/>
        <v>3886.4543999999996</v>
      </c>
      <c r="R149" s="565">
        <f t="shared" si="19"/>
        <v>120472.36723684211</v>
      </c>
      <c r="S149" s="581">
        <f t="shared" si="20"/>
        <v>124358.82163684211</v>
      </c>
      <c r="T149" s="589" t="s">
        <v>2029</v>
      </c>
    </row>
    <row r="150" spans="1:20" s="566" customFormat="1" ht="30" customHeight="1" x14ac:dyDescent="0.25">
      <c r="A150" s="589">
        <v>140</v>
      </c>
      <c r="B150" s="561" t="s">
        <v>2061</v>
      </c>
      <c r="C150" s="562"/>
      <c r="D150" s="827" t="s">
        <v>2058</v>
      </c>
      <c r="E150" s="827"/>
      <c r="F150" s="589" t="s">
        <v>2071</v>
      </c>
      <c r="G150" s="590">
        <v>1</v>
      </c>
      <c r="H150" s="590">
        <v>12</v>
      </c>
      <c r="I150" s="563">
        <f t="shared" si="18"/>
        <v>8096.78</v>
      </c>
      <c r="J150" s="563">
        <v>4048.39</v>
      </c>
      <c r="K150" s="593">
        <f t="shared" si="21"/>
        <v>97161.36</v>
      </c>
      <c r="L150" s="593">
        <v>0</v>
      </c>
      <c r="M150" s="593">
        <f t="shared" si="22"/>
        <v>1331.7072368421052</v>
      </c>
      <c r="N150" s="594">
        <f t="shared" si="23"/>
        <v>17979.3</v>
      </c>
      <c r="O150" s="593">
        <v>4000</v>
      </c>
      <c r="P150" s="593"/>
      <c r="Q150" s="593">
        <f t="shared" si="24"/>
        <v>3886.4543999999996</v>
      </c>
      <c r="R150" s="565">
        <f t="shared" si="19"/>
        <v>120472.36723684211</v>
      </c>
      <c r="S150" s="581">
        <f t="shared" si="20"/>
        <v>124358.82163684211</v>
      </c>
      <c r="T150" s="589" t="s">
        <v>2029</v>
      </c>
    </row>
    <row r="151" spans="1:20" s="566" customFormat="1" ht="30" customHeight="1" x14ac:dyDescent="0.25">
      <c r="A151" s="589">
        <v>141</v>
      </c>
      <c r="B151" s="561" t="s">
        <v>2061</v>
      </c>
      <c r="C151" s="562"/>
      <c r="D151" s="827" t="s">
        <v>2058</v>
      </c>
      <c r="E151" s="827"/>
      <c r="F151" s="589" t="s">
        <v>2071</v>
      </c>
      <c r="G151" s="590">
        <v>1</v>
      </c>
      <c r="H151" s="590">
        <v>12</v>
      </c>
      <c r="I151" s="563">
        <f t="shared" si="18"/>
        <v>8096.78</v>
      </c>
      <c r="J151" s="563">
        <v>4048.39</v>
      </c>
      <c r="K151" s="593">
        <f t="shared" si="21"/>
        <v>97161.36</v>
      </c>
      <c r="L151" s="593">
        <v>0</v>
      </c>
      <c r="M151" s="593">
        <f t="shared" si="22"/>
        <v>1331.7072368421052</v>
      </c>
      <c r="N151" s="594">
        <f>(ROUNDUP((I151/30.4*(50/12*H151)),0))+((ROUNDUP((I151/30.4*(50/12*H151)),0))*0.35)</f>
        <v>17979.3</v>
      </c>
      <c r="O151" s="593"/>
      <c r="P151" s="593"/>
      <c r="Q151" s="593">
        <f t="shared" si="24"/>
        <v>3886.4543999999996</v>
      </c>
      <c r="R151" s="565">
        <f t="shared" si="19"/>
        <v>116472.36723684211</v>
      </c>
      <c r="S151" s="581">
        <f t="shared" si="20"/>
        <v>120358.82163684211</v>
      </c>
      <c r="T151" s="589" t="s">
        <v>2029</v>
      </c>
    </row>
    <row r="152" spans="1:20" s="566" customFormat="1" ht="30" customHeight="1" x14ac:dyDescent="0.25">
      <c r="A152" s="589">
        <v>142</v>
      </c>
      <c r="B152" s="561" t="s">
        <v>2061</v>
      </c>
      <c r="C152" s="562"/>
      <c r="D152" s="827" t="s">
        <v>2058</v>
      </c>
      <c r="E152" s="827"/>
      <c r="F152" s="589" t="s">
        <v>2071</v>
      </c>
      <c r="G152" s="590">
        <v>1</v>
      </c>
      <c r="H152" s="590">
        <v>12</v>
      </c>
      <c r="I152" s="563">
        <f t="shared" si="18"/>
        <v>8096.78</v>
      </c>
      <c r="J152" s="563">
        <v>4048.39</v>
      </c>
      <c r="K152" s="593">
        <f t="shared" si="21"/>
        <v>97161.36</v>
      </c>
      <c r="L152" s="593">
        <v>0</v>
      </c>
      <c r="M152" s="593">
        <f t="shared" si="22"/>
        <v>1331.7072368421052</v>
      </c>
      <c r="N152" s="594">
        <f t="shared" si="23"/>
        <v>17979.3</v>
      </c>
      <c r="O152" s="593"/>
      <c r="P152" s="593"/>
      <c r="Q152" s="593">
        <f t="shared" si="24"/>
        <v>3886.4543999999996</v>
      </c>
      <c r="R152" s="565">
        <f t="shared" si="19"/>
        <v>116472.36723684211</v>
      </c>
      <c r="S152" s="581">
        <f t="shared" si="20"/>
        <v>120358.82163684211</v>
      </c>
      <c r="T152" s="589" t="s">
        <v>2029</v>
      </c>
    </row>
    <row r="153" spans="1:20" s="566" customFormat="1" ht="30" customHeight="1" x14ac:dyDescent="0.25">
      <c r="A153" s="589">
        <v>143</v>
      </c>
      <c r="B153" s="561" t="s">
        <v>2061</v>
      </c>
      <c r="C153" s="562"/>
      <c r="D153" s="827" t="s">
        <v>2058</v>
      </c>
      <c r="E153" s="827"/>
      <c r="F153" s="589" t="s">
        <v>2071</v>
      </c>
      <c r="G153" s="590">
        <v>1</v>
      </c>
      <c r="H153" s="590">
        <v>12</v>
      </c>
      <c r="I153" s="563">
        <f t="shared" si="18"/>
        <v>8096.78</v>
      </c>
      <c r="J153" s="563">
        <v>4048.39</v>
      </c>
      <c r="K153" s="593">
        <f t="shared" si="21"/>
        <v>97161.36</v>
      </c>
      <c r="L153" s="593">
        <v>0</v>
      </c>
      <c r="M153" s="593">
        <f t="shared" si="22"/>
        <v>1331.7072368421052</v>
      </c>
      <c r="N153" s="594">
        <f>(ROUNDUP((I153/30.4*(50/12*H153)),0))+((ROUNDUP((I153/30.4*(50/12*H153)),0))*0.35)</f>
        <v>17979.3</v>
      </c>
      <c r="O153" s="593"/>
      <c r="P153" s="593"/>
      <c r="Q153" s="593">
        <f t="shared" si="24"/>
        <v>3886.4543999999996</v>
      </c>
      <c r="R153" s="565">
        <f t="shared" si="19"/>
        <v>116472.36723684211</v>
      </c>
      <c r="S153" s="581">
        <f t="shared" si="20"/>
        <v>120358.82163684211</v>
      </c>
      <c r="T153" s="589" t="s">
        <v>2029</v>
      </c>
    </row>
    <row r="154" spans="1:20" s="566" customFormat="1" ht="30" customHeight="1" x14ac:dyDescent="0.25">
      <c r="A154" s="589">
        <v>144</v>
      </c>
      <c r="B154" s="561" t="s">
        <v>2061</v>
      </c>
      <c r="C154" s="562"/>
      <c r="D154" s="827" t="s">
        <v>2058</v>
      </c>
      <c r="E154" s="827"/>
      <c r="F154" s="589" t="s">
        <v>2071</v>
      </c>
      <c r="G154" s="590">
        <v>1</v>
      </c>
      <c r="H154" s="590">
        <v>12</v>
      </c>
      <c r="I154" s="563">
        <f t="shared" si="18"/>
        <v>8096.78</v>
      </c>
      <c r="J154" s="563">
        <v>4048.39</v>
      </c>
      <c r="K154" s="593">
        <f t="shared" si="21"/>
        <v>97161.36</v>
      </c>
      <c r="L154" s="593">
        <v>0</v>
      </c>
      <c r="M154" s="593">
        <f t="shared" si="22"/>
        <v>1331.7072368421052</v>
      </c>
      <c r="N154" s="594">
        <f t="shared" si="23"/>
        <v>17979.3</v>
      </c>
      <c r="O154" s="593"/>
      <c r="P154" s="593"/>
      <c r="Q154" s="593">
        <f t="shared" si="24"/>
        <v>3886.4543999999996</v>
      </c>
      <c r="R154" s="565">
        <f t="shared" si="19"/>
        <v>116472.36723684211</v>
      </c>
      <c r="S154" s="581">
        <f t="shared" si="20"/>
        <v>120358.82163684211</v>
      </c>
      <c r="T154" s="589" t="s">
        <v>2029</v>
      </c>
    </row>
    <row r="155" spans="1:20" s="566" customFormat="1" ht="30" customHeight="1" x14ac:dyDescent="0.25">
      <c r="A155" s="589">
        <v>145</v>
      </c>
      <c r="B155" s="561" t="s">
        <v>2061</v>
      </c>
      <c r="C155" s="562"/>
      <c r="D155" s="827" t="s">
        <v>2058</v>
      </c>
      <c r="E155" s="827"/>
      <c r="F155" s="589" t="s">
        <v>2071</v>
      </c>
      <c r="G155" s="590">
        <v>1</v>
      </c>
      <c r="H155" s="590">
        <v>12</v>
      </c>
      <c r="I155" s="563">
        <f t="shared" si="18"/>
        <v>8096.78</v>
      </c>
      <c r="J155" s="563">
        <v>4048.39</v>
      </c>
      <c r="K155" s="593">
        <f t="shared" si="21"/>
        <v>97161.36</v>
      </c>
      <c r="L155" s="593">
        <v>0</v>
      </c>
      <c r="M155" s="593">
        <f t="shared" si="22"/>
        <v>1331.7072368421052</v>
      </c>
      <c r="N155" s="594">
        <f>(ROUNDUP((I155/30.4*(50/12*H155)),0))+((ROUNDUP((I155/30.4*(50/12*H155)),0))*0.35)</f>
        <v>17979.3</v>
      </c>
      <c r="O155" s="593"/>
      <c r="P155" s="593"/>
      <c r="Q155" s="593">
        <f t="shared" si="24"/>
        <v>3886.4543999999996</v>
      </c>
      <c r="R155" s="565">
        <f t="shared" si="19"/>
        <v>116472.36723684211</v>
      </c>
      <c r="S155" s="581">
        <f t="shared" si="20"/>
        <v>120358.82163684211</v>
      </c>
      <c r="T155" s="589" t="s">
        <v>2029</v>
      </c>
    </row>
    <row r="156" spans="1:20" s="566" customFormat="1" ht="30" customHeight="1" x14ac:dyDescent="0.25">
      <c r="A156" s="589">
        <v>146</v>
      </c>
      <c r="B156" s="561" t="s">
        <v>2061</v>
      </c>
      <c r="C156" s="562"/>
      <c r="D156" s="827" t="s">
        <v>2058</v>
      </c>
      <c r="E156" s="827"/>
      <c r="F156" s="589" t="s">
        <v>2071</v>
      </c>
      <c r="G156" s="590">
        <v>1</v>
      </c>
      <c r="H156" s="590">
        <v>12</v>
      </c>
      <c r="I156" s="563">
        <f t="shared" si="18"/>
        <v>8096.78</v>
      </c>
      <c r="J156" s="563">
        <v>4048.39</v>
      </c>
      <c r="K156" s="593">
        <f t="shared" si="21"/>
        <v>97161.36</v>
      </c>
      <c r="L156" s="593">
        <v>0</v>
      </c>
      <c r="M156" s="593">
        <f t="shared" si="22"/>
        <v>1331.7072368421052</v>
      </c>
      <c r="N156" s="594">
        <f>(ROUNDUP((I156/30.4*(50/12*H156)),0))+((ROUNDUP((I156/30.4*(50/12*H156)),0))*0.35)</f>
        <v>17979.3</v>
      </c>
      <c r="O156" s="593"/>
      <c r="P156" s="593"/>
      <c r="Q156" s="593">
        <f t="shared" si="24"/>
        <v>3886.4543999999996</v>
      </c>
      <c r="R156" s="565">
        <f t="shared" si="19"/>
        <v>116472.36723684211</v>
      </c>
      <c r="S156" s="581">
        <f t="shared" si="20"/>
        <v>120358.82163684211</v>
      </c>
      <c r="T156" s="589" t="s">
        <v>2029</v>
      </c>
    </row>
    <row r="157" spans="1:20" s="566" customFormat="1" ht="30" customHeight="1" x14ac:dyDescent="0.25">
      <c r="A157" s="589">
        <v>147</v>
      </c>
      <c r="B157" s="561" t="s">
        <v>2061</v>
      </c>
      <c r="C157" s="562"/>
      <c r="D157" s="827" t="s">
        <v>2058</v>
      </c>
      <c r="E157" s="827"/>
      <c r="F157" s="589" t="s">
        <v>2071</v>
      </c>
      <c r="G157" s="590">
        <v>1</v>
      </c>
      <c r="H157" s="590">
        <v>12</v>
      </c>
      <c r="I157" s="563">
        <f t="shared" si="18"/>
        <v>8096.78</v>
      </c>
      <c r="J157" s="563">
        <v>4048.39</v>
      </c>
      <c r="K157" s="593">
        <f t="shared" si="21"/>
        <v>97161.36</v>
      </c>
      <c r="L157" s="593">
        <v>0</v>
      </c>
      <c r="M157" s="593">
        <f t="shared" si="22"/>
        <v>1331.7072368421052</v>
      </c>
      <c r="N157" s="594">
        <f>(ROUNDUP((I157/30.4*(50/12*H157)),0))+((ROUNDUP((I157/30.4*(50/12*H157)),0))*0.35)</f>
        <v>17979.3</v>
      </c>
      <c r="O157" s="593"/>
      <c r="P157" s="593"/>
      <c r="Q157" s="593">
        <f t="shared" si="24"/>
        <v>3886.4543999999996</v>
      </c>
      <c r="R157" s="565">
        <f t="shared" si="19"/>
        <v>116472.36723684211</v>
      </c>
      <c r="S157" s="581">
        <f t="shared" si="20"/>
        <v>120358.82163684211</v>
      </c>
      <c r="T157" s="589" t="s">
        <v>2029</v>
      </c>
    </row>
    <row r="158" spans="1:20" s="566" customFormat="1" ht="30" customHeight="1" x14ac:dyDescent="0.25">
      <c r="A158" s="589">
        <v>148</v>
      </c>
      <c r="B158" s="561" t="s">
        <v>2061</v>
      </c>
      <c r="C158" s="562"/>
      <c r="D158" s="827" t="s">
        <v>2058</v>
      </c>
      <c r="E158" s="827"/>
      <c r="F158" s="589" t="s">
        <v>2071</v>
      </c>
      <c r="G158" s="590">
        <v>1</v>
      </c>
      <c r="H158" s="590">
        <v>12</v>
      </c>
      <c r="I158" s="563">
        <f t="shared" si="18"/>
        <v>8096.78</v>
      </c>
      <c r="J158" s="563">
        <v>4048.39</v>
      </c>
      <c r="K158" s="593">
        <f t="shared" si="21"/>
        <v>97161.36</v>
      </c>
      <c r="L158" s="593">
        <v>0</v>
      </c>
      <c r="M158" s="593">
        <f t="shared" si="22"/>
        <v>1331.7072368421052</v>
      </c>
      <c r="N158" s="594">
        <f>(ROUNDUP((I158/30.4*(50/12*H158)),0))+((ROUNDUP((I158/30.4*(50/12*H158)),0))*0.35)</f>
        <v>17979.3</v>
      </c>
      <c r="O158" s="593"/>
      <c r="P158" s="593"/>
      <c r="Q158" s="593">
        <f t="shared" si="24"/>
        <v>3886.4543999999996</v>
      </c>
      <c r="R158" s="565">
        <f t="shared" si="19"/>
        <v>116472.36723684211</v>
      </c>
      <c r="S158" s="581">
        <f t="shared" si="20"/>
        <v>120358.82163684211</v>
      </c>
      <c r="T158" s="589" t="s">
        <v>2029</v>
      </c>
    </row>
    <row r="159" spans="1:20" s="566" customFormat="1" ht="30" customHeight="1" x14ac:dyDescent="0.25">
      <c r="A159" s="589">
        <v>149</v>
      </c>
      <c r="B159" s="561" t="s">
        <v>2061</v>
      </c>
      <c r="C159" s="562"/>
      <c r="D159" s="827" t="s">
        <v>2058</v>
      </c>
      <c r="E159" s="827"/>
      <c r="F159" s="589" t="s">
        <v>2071</v>
      </c>
      <c r="G159" s="590">
        <v>1</v>
      </c>
      <c r="H159" s="590">
        <v>12</v>
      </c>
      <c r="I159" s="563">
        <f t="shared" si="18"/>
        <v>8096.78</v>
      </c>
      <c r="J159" s="563">
        <v>4048.39</v>
      </c>
      <c r="K159" s="593">
        <f t="shared" si="21"/>
        <v>97161.36</v>
      </c>
      <c r="L159" s="593">
        <v>0</v>
      </c>
      <c r="M159" s="593">
        <f t="shared" si="22"/>
        <v>1331.7072368421052</v>
      </c>
      <c r="N159" s="594">
        <f t="shared" si="23"/>
        <v>17979.3</v>
      </c>
      <c r="O159" s="593"/>
      <c r="P159" s="593"/>
      <c r="Q159" s="593">
        <f t="shared" si="24"/>
        <v>3886.4543999999996</v>
      </c>
      <c r="R159" s="565">
        <f t="shared" si="19"/>
        <v>116472.36723684211</v>
      </c>
      <c r="S159" s="581">
        <f t="shared" si="20"/>
        <v>120358.82163684211</v>
      </c>
      <c r="T159" s="589" t="s">
        <v>2029</v>
      </c>
    </row>
    <row r="160" spans="1:20" s="566" customFormat="1" ht="30" customHeight="1" x14ac:dyDescent="0.25">
      <c r="A160" s="589">
        <v>150</v>
      </c>
      <c r="B160" s="561" t="s">
        <v>2062</v>
      </c>
      <c r="C160" s="562"/>
      <c r="D160" s="827" t="s">
        <v>2058</v>
      </c>
      <c r="E160" s="827"/>
      <c r="F160" s="589" t="s">
        <v>2071</v>
      </c>
      <c r="G160" s="590">
        <v>1</v>
      </c>
      <c r="H160" s="590">
        <v>12</v>
      </c>
      <c r="I160" s="563">
        <f t="shared" si="18"/>
        <v>6220</v>
      </c>
      <c r="J160" s="563">
        <v>3110</v>
      </c>
      <c r="K160" s="593">
        <f t="shared" si="21"/>
        <v>74640</v>
      </c>
      <c r="L160" s="593">
        <v>0</v>
      </c>
      <c r="M160" s="593">
        <f t="shared" si="22"/>
        <v>1023.0263157894738</v>
      </c>
      <c r="N160" s="594">
        <f t="shared" si="23"/>
        <v>13811.85</v>
      </c>
      <c r="O160" s="593"/>
      <c r="P160" s="593"/>
      <c r="Q160" s="593">
        <f t="shared" si="24"/>
        <v>2985.6000000000004</v>
      </c>
      <c r="R160" s="565">
        <f t="shared" si="19"/>
        <v>89474.876315789486</v>
      </c>
      <c r="S160" s="581">
        <f t="shared" si="20"/>
        <v>92460.476315789492</v>
      </c>
      <c r="T160" s="589" t="s">
        <v>2029</v>
      </c>
    </row>
    <row r="161" spans="1:20" s="566" customFormat="1" ht="30" customHeight="1" x14ac:dyDescent="0.25">
      <c r="A161" s="589">
        <v>151</v>
      </c>
      <c r="B161" s="561" t="s">
        <v>2062</v>
      </c>
      <c r="C161" s="562"/>
      <c r="D161" s="827" t="s">
        <v>2058</v>
      </c>
      <c r="E161" s="827"/>
      <c r="F161" s="589" t="s">
        <v>2071</v>
      </c>
      <c r="G161" s="590">
        <v>1</v>
      </c>
      <c r="H161" s="590">
        <v>12</v>
      </c>
      <c r="I161" s="563">
        <f t="shared" si="18"/>
        <v>6220</v>
      </c>
      <c r="J161" s="563">
        <v>3110</v>
      </c>
      <c r="K161" s="593">
        <f t="shared" si="21"/>
        <v>74640</v>
      </c>
      <c r="L161" s="593">
        <v>0</v>
      </c>
      <c r="M161" s="593">
        <f t="shared" si="22"/>
        <v>1023.0263157894738</v>
      </c>
      <c r="N161" s="594">
        <f t="shared" si="23"/>
        <v>13811.85</v>
      </c>
      <c r="O161" s="593"/>
      <c r="P161" s="593"/>
      <c r="Q161" s="593">
        <f t="shared" si="24"/>
        <v>2985.6000000000004</v>
      </c>
      <c r="R161" s="565">
        <f t="shared" si="19"/>
        <v>89474.876315789486</v>
      </c>
      <c r="S161" s="581">
        <f t="shared" si="20"/>
        <v>92460.476315789492</v>
      </c>
      <c r="T161" s="589" t="s">
        <v>2029</v>
      </c>
    </row>
    <row r="162" spans="1:20" s="566" customFormat="1" ht="28.5" customHeight="1" x14ac:dyDescent="0.25">
      <c r="A162" s="589">
        <v>152</v>
      </c>
      <c r="B162" s="561" t="s">
        <v>2063</v>
      </c>
      <c r="C162" s="562"/>
      <c r="D162" s="827" t="s">
        <v>2064</v>
      </c>
      <c r="E162" s="827"/>
      <c r="F162" s="589" t="s">
        <v>2071</v>
      </c>
      <c r="G162" s="590">
        <v>1</v>
      </c>
      <c r="H162" s="590">
        <v>12</v>
      </c>
      <c r="I162" s="563">
        <f t="shared" si="18"/>
        <v>10319</v>
      </c>
      <c r="J162" s="563">
        <v>5159.5</v>
      </c>
      <c r="K162" s="593">
        <f t="shared" si="21"/>
        <v>123828</v>
      </c>
      <c r="L162" s="593">
        <v>0</v>
      </c>
      <c r="M162" s="593">
        <f t="shared" si="22"/>
        <v>1697.203947368421</v>
      </c>
      <c r="N162" s="594">
        <f t="shared" si="23"/>
        <v>22913.55</v>
      </c>
      <c r="O162" s="593"/>
      <c r="P162" s="593">
        <v>0</v>
      </c>
      <c r="Q162" s="593">
        <f t="shared" si="24"/>
        <v>4953.12</v>
      </c>
      <c r="R162" s="565">
        <f t="shared" si="19"/>
        <v>148438.75394736842</v>
      </c>
      <c r="S162" s="581">
        <f t="shared" si="20"/>
        <v>153391.87394736841</v>
      </c>
      <c r="T162" s="589" t="s">
        <v>2029</v>
      </c>
    </row>
    <row r="163" spans="1:20" s="566" customFormat="1" ht="29.25" customHeight="1" x14ac:dyDescent="0.25">
      <c r="A163" s="589">
        <v>153</v>
      </c>
      <c r="B163" s="561" t="s">
        <v>2065</v>
      </c>
      <c r="C163" s="562"/>
      <c r="D163" s="827" t="s">
        <v>2064</v>
      </c>
      <c r="E163" s="827"/>
      <c r="F163" s="589" t="s">
        <v>2071</v>
      </c>
      <c r="G163" s="590">
        <v>1</v>
      </c>
      <c r="H163" s="590">
        <v>12</v>
      </c>
      <c r="I163" s="563">
        <f t="shared" si="18"/>
        <v>6650</v>
      </c>
      <c r="J163" s="563">
        <v>3325</v>
      </c>
      <c r="K163" s="593">
        <f t="shared" si="21"/>
        <v>79800</v>
      </c>
      <c r="L163" s="593">
        <v>0</v>
      </c>
      <c r="M163" s="593">
        <f t="shared" si="22"/>
        <v>1093.75</v>
      </c>
      <c r="N163" s="594">
        <f t="shared" si="23"/>
        <v>14766.3</v>
      </c>
      <c r="O163" s="593"/>
      <c r="P163" s="593"/>
      <c r="Q163" s="593">
        <f t="shared" si="24"/>
        <v>3192</v>
      </c>
      <c r="R163" s="565">
        <f t="shared" si="19"/>
        <v>95660.05</v>
      </c>
      <c r="S163" s="581">
        <f t="shared" si="20"/>
        <v>98852.05</v>
      </c>
      <c r="T163" s="589" t="s">
        <v>2029</v>
      </c>
    </row>
    <row r="164" spans="1:20" s="566" customFormat="1" ht="29.25" customHeight="1" x14ac:dyDescent="0.25">
      <c r="A164" s="589">
        <v>154</v>
      </c>
      <c r="B164" s="561" t="s">
        <v>2066</v>
      </c>
      <c r="C164" s="562"/>
      <c r="D164" s="827" t="s">
        <v>2064</v>
      </c>
      <c r="E164" s="827"/>
      <c r="F164" s="589" t="s">
        <v>2071</v>
      </c>
      <c r="G164" s="590">
        <v>1</v>
      </c>
      <c r="H164" s="590">
        <v>12</v>
      </c>
      <c r="I164" s="563">
        <f t="shared" si="18"/>
        <v>5504</v>
      </c>
      <c r="J164" s="563">
        <v>2752</v>
      </c>
      <c r="K164" s="593">
        <f t="shared" si="21"/>
        <v>66048</v>
      </c>
      <c r="L164" s="593">
        <v>0</v>
      </c>
      <c r="M164" s="593">
        <f t="shared" si="22"/>
        <v>905.26315789473688</v>
      </c>
      <c r="N164" s="594">
        <f t="shared" si="23"/>
        <v>12221.55</v>
      </c>
      <c r="O164" s="593">
        <v>4000</v>
      </c>
      <c r="P164" s="593"/>
      <c r="Q164" s="593">
        <f t="shared" si="24"/>
        <v>2641.92</v>
      </c>
      <c r="R164" s="565">
        <f t="shared" si="19"/>
        <v>83174.813157894736</v>
      </c>
      <c r="S164" s="581">
        <f t="shared" si="20"/>
        <v>85816.733157894734</v>
      </c>
      <c r="T164" s="589" t="s">
        <v>2029</v>
      </c>
    </row>
    <row r="165" spans="1:20" s="566" customFormat="1" ht="29.25" customHeight="1" x14ac:dyDescent="0.25">
      <c r="A165" s="589">
        <v>155</v>
      </c>
      <c r="B165" s="561" t="s">
        <v>2066</v>
      </c>
      <c r="C165" s="562"/>
      <c r="D165" s="827" t="s">
        <v>2064</v>
      </c>
      <c r="E165" s="827"/>
      <c r="F165" s="589" t="s">
        <v>2071</v>
      </c>
      <c r="G165" s="590">
        <v>1</v>
      </c>
      <c r="H165" s="590">
        <v>12</v>
      </c>
      <c r="I165" s="563">
        <f t="shared" si="18"/>
        <v>5504</v>
      </c>
      <c r="J165" s="563">
        <v>2752</v>
      </c>
      <c r="K165" s="593">
        <f t="shared" si="21"/>
        <v>66048</v>
      </c>
      <c r="L165" s="593">
        <v>0</v>
      </c>
      <c r="M165" s="593">
        <f t="shared" si="22"/>
        <v>905.26315789473688</v>
      </c>
      <c r="N165" s="594">
        <f t="shared" si="23"/>
        <v>12221.55</v>
      </c>
      <c r="O165" s="593">
        <v>4000</v>
      </c>
      <c r="P165" s="593"/>
      <c r="Q165" s="593">
        <f t="shared" si="24"/>
        <v>2641.92</v>
      </c>
      <c r="R165" s="565">
        <f t="shared" si="19"/>
        <v>83174.813157894736</v>
      </c>
      <c r="S165" s="581">
        <f t="shared" si="20"/>
        <v>85816.733157894734</v>
      </c>
      <c r="T165" s="589" t="s">
        <v>2029</v>
      </c>
    </row>
    <row r="166" spans="1:20" s="566" customFormat="1" ht="29.25" customHeight="1" x14ac:dyDescent="0.25">
      <c r="A166" s="589">
        <v>156</v>
      </c>
      <c r="B166" s="561" t="s">
        <v>2066</v>
      </c>
      <c r="C166" s="562"/>
      <c r="D166" s="827" t="s">
        <v>2064</v>
      </c>
      <c r="E166" s="827"/>
      <c r="F166" s="589" t="s">
        <v>2071</v>
      </c>
      <c r="G166" s="590">
        <v>1</v>
      </c>
      <c r="H166" s="590">
        <v>12</v>
      </c>
      <c r="I166" s="563">
        <f t="shared" si="18"/>
        <v>5504</v>
      </c>
      <c r="J166" s="563">
        <v>2752</v>
      </c>
      <c r="K166" s="593">
        <f t="shared" si="21"/>
        <v>66048</v>
      </c>
      <c r="L166" s="593">
        <v>0</v>
      </c>
      <c r="M166" s="593">
        <f t="shared" si="22"/>
        <v>905.26315789473688</v>
      </c>
      <c r="N166" s="594">
        <f t="shared" si="23"/>
        <v>12221.55</v>
      </c>
      <c r="O166" s="593"/>
      <c r="P166" s="593"/>
      <c r="Q166" s="593">
        <f t="shared" si="24"/>
        <v>2641.92</v>
      </c>
      <c r="R166" s="565">
        <f t="shared" si="19"/>
        <v>79174.813157894736</v>
      </c>
      <c r="S166" s="581">
        <f t="shared" si="20"/>
        <v>81816.733157894734</v>
      </c>
      <c r="T166" s="589" t="s">
        <v>2029</v>
      </c>
    </row>
    <row r="167" spans="1:20" s="566" customFormat="1" ht="29.25" customHeight="1" x14ac:dyDescent="0.25">
      <c r="A167" s="589">
        <v>157</v>
      </c>
      <c r="B167" s="561" t="s">
        <v>2066</v>
      </c>
      <c r="C167" s="562"/>
      <c r="D167" s="827" t="s">
        <v>2064</v>
      </c>
      <c r="E167" s="827"/>
      <c r="F167" s="589" t="s">
        <v>2071</v>
      </c>
      <c r="G167" s="590">
        <v>1</v>
      </c>
      <c r="H167" s="590">
        <v>12</v>
      </c>
      <c r="I167" s="563">
        <f t="shared" si="18"/>
        <v>5504</v>
      </c>
      <c r="J167" s="563">
        <v>2752</v>
      </c>
      <c r="K167" s="593">
        <f t="shared" si="21"/>
        <v>66048</v>
      </c>
      <c r="L167" s="593">
        <v>0</v>
      </c>
      <c r="M167" s="593">
        <f t="shared" si="22"/>
        <v>905.26315789473688</v>
      </c>
      <c r="N167" s="594">
        <f t="shared" si="23"/>
        <v>12221.55</v>
      </c>
      <c r="O167" s="593"/>
      <c r="P167" s="593"/>
      <c r="Q167" s="593">
        <f t="shared" si="24"/>
        <v>2641.92</v>
      </c>
      <c r="R167" s="565">
        <f t="shared" si="19"/>
        <v>79174.813157894736</v>
      </c>
      <c r="S167" s="581">
        <f t="shared" si="20"/>
        <v>81816.733157894734</v>
      </c>
      <c r="T167" s="589" t="s">
        <v>2029</v>
      </c>
    </row>
    <row r="168" spans="1:20" s="566" customFormat="1" ht="29.25" customHeight="1" x14ac:dyDescent="0.25">
      <c r="A168" s="589">
        <v>158</v>
      </c>
      <c r="B168" s="561" t="s">
        <v>2066</v>
      </c>
      <c r="C168" s="562"/>
      <c r="D168" s="827" t="s">
        <v>2064</v>
      </c>
      <c r="E168" s="827"/>
      <c r="F168" s="589" t="s">
        <v>2071</v>
      </c>
      <c r="G168" s="590">
        <v>1</v>
      </c>
      <c r="H168" s="590">
        <v>12</v>
      </c>
      <c r="I168" s="563">
        <f t="shared" si="18"/>
        <v>5504</v>
      </c>
      <c r="J168" s="563">
        <v>2752</v>
      </c>
      <c r="K168" s="593">
        <f t="shared" si="21"/>
        <v>66048</v>
      </c>
      <c r="L168" s="593">
        <v>0</v>
      </c>
      <c r="M168" s="593">
        <f t="shared" si="22"/>
        <v>905.26315789473688</v>
      </c>
      <c r="N168" s="594">
        <f t="shared" si="23"/>
        <v>12221.55</v>
      </c>
      <c r="O168" s="593"/>
      <c r="P168" s="593"/>
      <c r="Q168" s="593">
        <f t="shared" si="24"/>
        <v>2641.92</v>
      </c>
      <c r="R168" s="565">
        <f t="shared" si="19"/>
        <v>79174.813157894736</v>
      </c>
      <c r="S168" s="581">
        <f t="shared" si="20"/>
        <v>81816.733157894734</v>
      </c>
      <c r="T168" s="589" t="s">
        <v>2029</v>
      </c>
    </row>
    <row r="169" spans="1:20" s="566" customFormat="1" ht="29.25" customHeight="1" x14ac:dyDescent="0.25">
      <c r="A169" s="589">
        <v>159</v>
      </c>
      <c r="B169" s="561" t="s">
        <v>2066</v>
      </c>
      <c r="C169" s="562"/>
      <c r="D169" s="827" t="s">
        <v>2064</v>
      </c>
      <c r="E169" s="827"/>
      <c r="F169" s="589" t="s">
        <v>2071</v>
      </c>
      <c r="G169" s="590">
        <v>1</v>
      </c>
      <c r="H169" s="590">
        <v>12</v>
      </c>
      <c r="I169" s="563">
        <f t="shared" si="18"/>
        <v>5504</v>
      </c>
      <c r="J169" s="563">
        <v>2752</v>
      </c>
      <c r="K169" s="593">
        <f t="shared" si="21"/>
        <v>66048</v>
      </c>
      <c r="L169" s="593">
        <v>0</v>
      </c>
      <c r="M169" s="593">
        <f t="shared" si="22"/>
        <v>905.26315789473688</v>
      </c>
      <c r="N169" s="594">
        <f t="shared" si="23"/>
        <v>12221.55</v>
      </c>
      <c r="O169" s="593"/>
      <c r="P169" s="593"/>
      <c r="Q169" s="593">
        <f t="shared" si="24"/>
        <v>2641.92</v>
      </c>
      <c r="R169" s="565">
        <f t="shared" si="19"/>
        <v>79174.813157894736</v>
      </c>
      <c r="S169" s="581">
        <f t="shared" si="20"/>
        <v>81816.733157894734</v>
      </c>
      <c r="T169" s="589" t="s">
        <v>2029</v>
      </c>
    </row>
    <row r="170" spans="1:20" s="566" customFormat="1" ht="29.25" customHeight="1" x14ac:dyDescent="0.25">
      <c r="A170" s="589">
        <v>160</v>
      </c>
      <c r="B170" s="561" t="s">
        <v>2066</v>
      </c>
      <c r="C170" s="562"/>
      <c r="D170" s="827" t="s">
        <v>2064</v>
      </c>
      <c r="E170" s="827"/>
      <c r="F170" s="589" t="s">
        <v>2071</v>
      </c>
      <c r="G170" s="590">
        <v>1</v>
      </c>
      <c r="H170" s="590">
        <v>12</v>
      </c>
      <c r="I170" s="563">
        <f t="shared" si="18"/>
        <v>5504</v>
      </c>
      <c r="J170" s="563">
        <v>2752</v>
      </c>
      <c r="K170" s="593">
        <f t="shared" si="21"/>
        <v>66048</v>
      </c>
      <c r="L170" s="593">
        <v>0</v>
      </c>
      <c r="M170" s="593">
        <f t="shared" si="22"/>
        <v>905.26315789473688</v>
      </c>
      <c r="N170" s="594">
        <f t="shared" si="23"/>
        <v>12221.55</v>
      </c>
      <c r="O170" s="593"/>
      <c r="P170" s="593"/>
      <c r="Q170" s="593">
        <f t="shared" si="24"/>
        <v>2641.92</v>
      </c>
      <c r="R170" s="565">
        <f t="shared" si="19"/>
        <v>79174.813157894736</v>
      </c>
      <c r="S170" s="581">
        <f t="shared" si="20"/>
        <v>81816.733157894734</v>
      </c>
      <c r="T170" s="589" t="s">
        <v>2067</v>
      </c>
    </row>
    <row r="171" spans="1:20" s="566" customFormat="1" ht="29.25" customHeight="1" x14ac:dyDescent="0.25">
      <c r="A171" s="589">
        <v>161</v>
      </c>
      <c r="B171" s="561" t="s">
        <v>2019</v>
      </c>
      <c r="C171" s="562"/>
      <c r="D171" s="827" t="s">
        <v>2072</v>
      </c>
      <c r="E171" s="827"/>
      <c r="F171" s="589" t="s">
        <v>2071</v>
      </c>
      <c r="G171" s="590">
        <v>1</v>
      </c>
      <c r="H171" s="590">
        <v>12</v>
      </c>
      <c r="I171" s="563">
        <f t="shared" ref="I171:I175" si="25">J171*2</f>
        <v>6421</v>
      </c>
      <c r="J171" s="563">
        <v>3210.5</v>
      </c>
      <c r="K171" s="593">
        <f>I171*H171</f>
        <v>77052</v>
      </c>
      <c r="L171" s="593">
        <v>0</v>
      </c>
      <c r="M171" s="593">
        <f>I171/30.4*20*0.25</f>
        <v>1056.0855263157896</v>
      </c>
      <c r="N171" s="594">
        <f>(ROUNDUP((I171/30.4*(50/12*H171)),0))+((ROUNDUP((I171/30.4*(50/12*H171)),0))*0.35)</f>
        <v>14257.35</v>
      </c>
      <c r="O171" s="593"/>
      <c r="P171" s="593"/>
      <c r="Q171" s="593">
        <f t="shared" si="24"/>
        <v>3082.0800000000004</v>
      </c>
      <c r="R171" s="565">
        <f t="shared" si="19"/>
        <v>92365.435526315792</v>
      </c>
      <c r="S171" s="581">
        <f t="shared" si="20"/>
        <v>95447.515526315794</v>
      </c>
      <c r="T171" s="589" t="s">
        <v>2029</v>
      </c>
    </row>
    <row r="172" spans="1:20" s="566" customFormat="1" ht="29.25" customHeight="1" x14ac:dyDescent="0.25">
      <c r="A172" s="589">
        <v>162</v>
      </c>
      <c r="B172" s="561" t="s">
        <v>2068</v>
      </c>
      <c r="C172" s="562"/>
      <c r="D172" s="827" t="s">
        <v>2072</v>
      </c>
      <c r="E172" s="827"/>
      <c r="F172" s="589" t="s">
        <v>2071</v>
      </c>
      <c r="G172" s="590">
        <v>1</v>
      </c>
      <c r="H172" s="590">
        <v>12</v>
      </c>
      <c r="I172" s="563">
        <f t="shared" si="25"/>
        <v>5504</v>
      </c>
      <c r="J172" s="563">
        <v>2752</v>
      </c>
      <c r="K172" s="593">
        <f>I172*H172</f>
        <v>66048</v>
      </c>
      <c r="L172" s="593">
        <v>0</v>
      </c>
      <c r="M172" s="593">
        <f>I172/30.4*20*0.25</f>
        <v>905.26315789473688</v>
      </c>
      <c r="N172" s="594">
        <f>(ROUNDUP((I172/30.4*(50/12*H172)),0))+((ROUNDUP((I172/30.4*(50/12*H172)),0))*0.35)</f>
        <v>12221.55</v>
      </c>
      <c r="O172" s="593">
        <v>4000</v>
      </c>
      <c r="P172" s="593"/>
      <c r="Q172" s="593">
        <f t="shared" si="24"/>
        <v>2641.92</v>
      </c>
      <c r="R172" s="565">
        <f t="shared" si="19"/>
        <v>83174.813157894736</v>
      </c>
      <c r="S172" s="581">
        <f t="shared" si="20"/>
        <v>85816.733157894734</v>
      </c>
      <c r="T172" s="589" t="s">
        <v>2029</v>
      </c>
    </row>
    <row r="173" spans="1:20" s="566" customFormat="1" ht="29.25" customHeight="1" x14ac:dyDescent="0.25">
      <c r="A173" s="589">
        <v>163</v>
      </c>
      <c r="B173" s="561" t="s">
        <v>2068</v>
      </c>
      <c r="C173" s="562"/>
      <c r="D173" s="827" t="s">
        <v>2072</v>
      </c>
      <c r="E173" s="827"/>
      <c r="F173" s="589" t="s">
        <v>2071</v>
      </c>
      <c r="G173" s="590">
        <v>1</v>
      </c>
      <c r="H173" s="590">
        <v>12</v>
      </c>
      <c r="I173" s="563">
        <f t="shared" si="25"/>
        <v>5504</v>
      </c>
      <c r="J173" s="563">
        <v>2752</v>
      </c>
      <c r="K173" s="593">
        <f>I173*H173</f>
        <v>66048</v>
      </c>
      <c r="L173" s="593">
        <v>0</v>
      </c>
      <c r="M173" s="593">
        <f>I173/30.4*20*0.25</f>
        <v>905.26315789473688</v>
      </c>
      <c r="N173" s="594">
        <f>(ROUNDUP((I173/30.4*(50/12*H173)),0))+((ROUNDUP((I173/30.4*(50/12*H173)),0))*0.35)</f>
        <v>12221.55</v>
      </c>
      <c r="O173" s="593">
        <v>4000</v>
      </c>
      <c r="P173" s="593"/>
      <c r="Q173" s="593">
        <f t="shared" si="24"/>
        <v>2641.92</v>
      </c>
      <c r="R173" s="565">
        <f t="shared" si="19"/>
        <v>83174.813157894736</v>
      </c>
      <c r="S173" s="581">
        <f t="shared" si="20"/>
        <v>85816.733157894734</v>
      </c>
      <c r="T173" s="589" t="s">
        <v>2029</v>
      </c>
    </row>
    <row r="174" spans="1:20" s="566" customFormat="1" ht="29.25" customHeight="1" x14ac:dyDescent="0.25">
      <c r="A174" s="589">
        <v>164</v>
      </c>
      <c r="B174" s="561" t="s">
        <v>2068</v>
      </c>
      <c r="C174" s="562"/>
      <c r="D174" s="827" t="s">
        <v>2072</v>
      </c>
      <c r="E174" s="827"/>
      <c r="F174" s="589" t="s">
        <v>2071</v>
      </c>
      <c r="G174" s="590">
        <v>1</v>
      </c>
      <c r="H174" s="590">
        <v>12</v>
      </c>
      <c r="I174" s="563">
        <f t="shared" si="25"/>
        <v>5504</v>
      </c>
      <c r="J174" s="563">
        <v>2752</v>
      </c>
      <c r="K174" s="593">
        <f>I174*H174</f>
        <v>66048</v>
      </c>
      <c r="L174" s="593">
        <v>0</v>
      </c>
      <c r="M174" s="593">
        <f>I174/30.4*20*0.25</f>
        <v>905.26315789473688</v>
      </c>
      <c r="N174" s="594">
        <f>(ROUNDUP((I174/30.4*(50/12*H174)),0))+((ROUNDUP((I174/30.4*(50/12*H174)),0))*0.35)</f>
        <v>12221.55</v>
      </c>
      <c r="O174" s="593"/>
      <c r="P174" s="593"/>
      <c r="Q174" s="593">
        <f t="shared" si="24"/>
        <v>2641.92</v>
      </c>
      <c r="R174" s="565">
        <f t="shared" si="19"/>
        <v>79174.813157894736</v>
      </c>
      <c r="S174" s="581">
        <f t="shared" si="20"/>
        <v>81816.733157894734</v>
      </c>
      <c r="T174" s="589" t="s">
        <v>2029</v>
      </c>
    </row>
    <row r="175" spans="1:20" s="566" customFormat="1" ht="29.25" customHeight="1" x14ac:dyDescent="0.25">
      <c r="A175" s="589">
        <v>165</v>
      </c>
      <c r="B175" s="561" t="s">
        <v>2068</v>
      </c>
      <c r="C175" s="589"/>
      <c r="D175" s="827" t="s">
        <v>2072</v>
      </c>
      <c r="E175" s="827"/>
      <c r="F175" s="589" t="s">
        <v>2071</v>
      </c>
      <c r="G175" s="590">
        <v>1</v>
      </c>
      <c r="H175" s="590">
        <v>12</v>
      </c>
      <c r="I175" s="563">
        <f t="shared" si="25"/>
        <v>5504</v>
      </c>
      <c r="J175" s="563">
        <v>2752</v>
      </c>
      <c r="K175" s="593">
        <f>I175*H175</f>
        <v>66048</v>
      </c>
      <c r="L175" s="593"/>
      <c r="M175" s="593">
        <f>I175/30.4*20*0.25</f>
        <v>905.26315789473688</v>
      </c>
      <c r="N175" s="594">
        <f>(ROUNDUP((I175/30.4*(50/12*H175)),0))+((ROUNDUP((I175/30.4*(50/12*H175)),0))*0.35)</f>
        <v>12221.55</v>
      </c>
      <c r="O175" s="593"/>
      <c r="P175" s="593"/>
      <c r="Q175" s="593">
        <f t="shared" si="24"/>
        <v>2641.92</v>
      </c>
      <c r="R175" s="565">
        <f t="shared" si="19"/>
        <v>79174.813157894736</v>
      </c>
      <c r="S175" s="581">
        <f t="shared" si="20"/>
        <v>81816.733157894734</v>
      </c>
      <c r="T175" s="589" t="s">
        <v>2029</v>
      </c>
    </row>
    <row r="176" spans="1:20" s="560" customFormat="1" ht="30.75" customHeight="1" thickBot="1" x14ac:dyDescent="0.3">
      <c r="A176" s="595"/>
      <c r="B176" s="596"/>
      <c r="C176" s="597"/>
      <c r="D176" s="597"/>
      <c r="E176" s="597"/>
      <c r="F176" s="597"/>
      <c r="G176" s="598">
        <f>SUM(G11:G175)</f>
        <v>165</v>
      </c>
      <c r="H176" s="597"/>
      <c r="I176" s="599">
        <f t="shared" ref="I176:O176" si="26">SUM(I11:I175)</f>
        <v>1455204.100000001</v>
      </c>
      <c r="J176" s="599">
        <f t="shared" si="26"/>
        <v>727602.05000000051</v>
      </c>
      <c r="K176" s="599">
        <f t="shared" si="26"/>
        <v>17462449.199999996</v>
      </c>
      <c r="L176" s="599">
        <f t="shared" si="26"/>
        <v>0</v>
      </c>
      <c r="M176" s="599">
        <f t="shared" si="26"/>
        <v>239342.78434210562</v>
      </c>
      <c r="N176" s="599">
        <f t="shared" si="26"/>
        <v>3231251.9999999935</v>
      </c>
      <c r="O176" s="599">
        <f t="shared" si="26"/>
        <v>121313</v>
      </c>
      <c r="P176" s="599">
        <f t="shared" ref="P176" si="27">SUM(P11:P175)</f>
        <v>286559.22000000009</v>
      </c>
      <c r="Q176" s="599">
        <f>SUM(Q11:Q175)</f>
        <v>698497.96800000162</v>
      </c>
      <c r="R176" s="599">
        <f>SUM(R11:R175)</f>
        <v>21340916.204342097</v>
      </c>
      <c r="S176" s="599">
        <f>SUM(S11:S175)</f>
        <v>22039414.172342096</v>
      </c>
      <c r="T176" s="568"/>
    </row>
    <row r="177" spans="2:20" ht="15.75" thickTop="1" x14ac:dyDescent="0.25"/>
    <row r="178" spans="2:20" hidden="1" x14ac:dyDescent="0.25">
      <c r="K178" s="570">
        <f>K176-K8</f>
        <v>0</v>
      </c>
      <c r="L178" s="570">
        <f t="shared" ref="L178:S178" si="28">L176-L8</f>
        <v>0</v>
      </c>
      <c r="M178" s="570">
        <f t="shared" si="28"/>
        <v>0</v>
      </c>
      <c r="N178" s="570">
        <f t="shared" si="28"/>
        <v>0</v>
      </c>
      <c r="O178" s="570">
        <f t="shared" si="28"/>
        <v>0</v>
      </c>
      <c r="P178" s="570">
        <f t="shared" si="28"/>
        <v>0</v>
      </c>
      <c r="Q178" s="570">
        <f t="shared" si="28"/>
        <v>0</v>
      </c>
      <c r="R178" s="570">
        <f t="shared" si="28"/>
        <v>0</v>
      </c>
      <c r="S178" s="583">
        <f t="shared" si="28"/>
        <v>0</v>
      </c>
      <c r="T178" s="584"/>
    </row>
    <row r="179" spans="2:20" hidden="1" x14ac:dyDescent="0.25">
      <c r="S179" s="570">
        <v>140000</v>
      </c>
      <c r="T179" s="558" t="s">
        <v>2073</v>
      </c>
    </row>
    <row r="180" spans="2:20" hidden="1" x14ac:dyDescent="0.25">
      <c r="S180" s="559"/>
    </row>
    <row r="181" spans="2:20" ht="42" hidden="1" customHeight="1" x14ac:dyDescent="0.25">
      <c r="B181" s="834" t="s">
        <v>2069</v>
      </c>
      <c r="C181" s="834"/>
      <c r="D181" s="834"/>
      <c r="E181" s="834"/>
      <c r="F181" s="834"/>
      <c r="G181" s="834"/>
      <c r="H181" s="834"/>
      <c r="I181" s="834"/>
      <c r="J181" s="834"/>
      <c r="K181" s="834"/>
      <c r="L181" s="834"/>
      <c r="M181" s="834"/>
      <c r="N181" s="834"/>
      <c r="O181" s="834"/>
      <c r="P181" s="834"/>
      <c r="Q181" s="834"/>
      <c r="R181" s="834"/>
      <c r="S181" s="587">
        <v>2589566.8800000004</v>
      </c>
      <c r="T181" s="818" t="s">
        <v>2074</v>
      </c>
    </row>
    <row r="182" spans="2:20" hidden="1" x14ac:dyDescent="0.25">
      <c r="S182" s="587">
        <v>881649.47236842068</v>
      </c>
      <c r="T182" s="818"/>
    </row>
    <row r="183" spans="2:20" hidden="1" x14ac:dyDescent="0.25">
      <c r="S183" s="587">
        <v>103582.6752</v>
      </c>
      <c r="T183" s="818"/>
    </row>
    <row r="184" spans="2:20" hidden="1" x14ac:dyDescent="0.25">
      <c r="S184" s="587"/>
    </row>
    <row r="185" spans="2:20" hidden="1" x14ac:dyDescent="0.25"/>
    <row r="186" spans="2:20" hidden="1" x14ac:dyDescent="0.25"/>
    <row r="187" spans="2:20" hidden="1" x14ac:dyDescent="0.25">
      <c r="S187" s="588">
        <f>SUM(S176:S186)</f>
        <v>25754213.199910514</v>
      </c>
    </row>
    <row r="188" spans="2:20" hidden="1" x14ac:dyDescent="0.25"/>
    <row r="189" spans="2:20" hidden="1" x14ac:dyDescent="0.25">
      <c r="S189" s="583">
        <f>S187-'PRESUP.EGRESOS FUENTE FINANCIAM'!M6</f>
        <v>-0.60008948296308517</v>
      </c>
    </row>
    <row r="190" spans="2:20" hidden="1" x14ac:dyDescent="0.25"/>
    <row r="191" spans="2:20" hidden="1" x14ac:dyDescent="0.25"/>
  </sheetData>
  <autoFilter ref="A10:V176">
    <filterColumn colId="3" showButton="0"/>
  </autoFilter>
  <mergeCells count="184">
    <mergeCell ref="D172:E172"/>
    <mergeCell ref="D173:E173"/>
    <mergeCell ref="D174:E174"/>
    <mergeCell ref="D175:E175"/>
    <mergeCell ref="B181:R181"/>
    <mergeCell ref="D166:E166"/>
    <mergeCell ref="D167:E167"/>
    <mergeCell ref="D168:E168"/>
    <mergeCell ref="D169:E169"/>
    <mergeCell ref="D170:E170"/>
    <mergeCell ref="D171:E171"/>
    <mergeCell ref="D160:E160"/>
    <mergeCell ref="D161:E161"/>
    <mergeCell ref="D162:E162"/>
    <mergeCell ref="D163:E163"/>
    <mergeCell ref="D164:E164"/>
    <mergeCell ref="D165:E165"/>
    <mergeCell ref="D154:E154"/>
    <mergeCell ref="D155:E155"/>
    <mergeCell ref="D156:E156"/>
    <mergeCell ref="D157:E157"/>
    <mergeCell ref="D158:E158"/>
    <mergeCell ref="D159:E159"/>
    <mergeCell ref="D148:E148"/>
    <mergeCell ref="D149:E149"/>
    <mergeCell ref="D150:E150"/>
    <mergeCell ref="D151:E151"/>
    <mergeCell ref="D152:E152"/>
    <mergeCell ref="D153:E153"/>
    <mergeCell ref="D142:E142"/>
    <mergeCell ref="D143:E143"/>
    <mergeCell ref="D144:E144"/>
    <mergeCell ref="D145:E145"/>
    <mergeCell ref="D146:E146"/>
    <mergeCell ref="D147:E147"/>
    <mergeCell ref="D136:E136"/>
    <mergeCell ref="D137:E137"/>
    <mergeCell ref="D138:E138"/>
    <mergeCell ref="D139:E139"/>
    <mergeCell ref="D140:E140"/>
    <mergeCell ref="D141:E141"/>
    <mergeCell ref="D130:E130"/>
    <mergeCell ref="D131:E131"/>
    <mergeCell ref="D132:E132"/>
    <mergeCell ref="D133:E133"/>
    <mergeCell ref="D134:E134"/>
    <mergeCell ref="D135:E135"/>
    <mergeCell ref="D124:E124"/>
    <mergeCell ref="D125:E125"/>
    <mergeCell ref="D126:E126"/>
    <mergeCell ref="D127:E127"/>
    <mergeCell ref="D128:E128"/>
    <mergeCell ref="D129:E129"/>
    <mergeCell ref="D118:E118"/>
    <mergeCell ref="D119:E119"/>
    <mergeCell ref="D120:E120"/>
    <mergeCell ref="D121:E121"/>
    <mergeCell ref="D122:E122"/>
    <mergeCell ref="D123:E123"/>
    <mergeCell ref="D112:E112"/>
    <mergeCell ref="D113:E113"/>
    <mergeCell ref="D114:E114"/>
    <mergeCell ref="D115:E115"/>
    <mergeCell ref="D116:E116"/>
    <mergeCell ref="D117:E117"/>
    <mergeCell ref="D106:E106"/>
    <mergeCell ref="D107:E107"/>
    <mergeCell ref="D108:E108"/>
    <mergeCell ref="D109:E109"/>
    <mergeCell ref="D110:E110"/>
    <mergeCell ref="D111:E111"/>
    <mergeCell ref="D100:E100"/>
    <mergeCell ref="D101:E101"/>
    <mergeCell ref="D102:E102"/>
    <mergeCell ref="D103:E103"/>
    <mergeCell ref="D104:E104"/>
    <mergeCell ref="D105:E105"/>
    <mergeCell ref="D94:E94"/>
    <mergeCell ref="D95:E95"/>
    <mergeCell ref="D96:E96"/>
    <mergeCell ref="D97:E97"/>
    <mergeCell ref="D98:E98"/>
    <mergeCell ref="D99:E99"/>
    <mergeCell ref="D88:E88"/>
    <mergeCell ref="D89:E89"/>
    <mergeCell ref="D90:E90"/>
    <mergeCell ref="D91:E91"/>
    <mergeCell ref="D92:E92"/>
    <mergeCell ref="D93:E93"/>
    <mergeCell ref="D82:E82"/>
    <mergeCell ref="D83:E83"/>
    <mergeCell ref="D84:E84"/>
    <mergeCell ref="D85:E85"/>
    <mergeCell ref="D86:E86"/>
    <mergeCell ref="D87:E87"/>
    <mergeCell ref="D76:E76"/>
    <mergeCell ref="D77:E77"/>
    <mergeCell ref="D78:E78"/>
    <mergeCell ref="D79:E79"/>
    <mergeCell ref="D80:E80"/>
    <mergeCell ref="D81:E81"/>
    <mergeCell ref="D70:E70"/>
    <mergeCell ref="D71:E71"/>
    <mergeCell ref="D72:E72"/>
    <mergeCell ref="D73:E73"/>
    <mergeCell ref="D74:E74"/>
    <mergeCell ref="D75:E75"/>
    <mergeCell ref="D64:E64"/>
    <mergeCell ref="D65:E65"/>
    <mergeCell ref="D66:E66"/>
    <mergeCell ref="D67:E67"/>
    <mergeCell ref="D68:E68"/>
    <mergeCell ref="D69:E69"/>
    <mergeCell ref="D58:E58"/>
    <mergeCell ref="D59:E59"/>
    <mergeCell ref="D60:E60"/>
    <mergeCell ref="D61:E61"/>
    <mergeCell ref="D62:E62"/>
    <mergeCell ref="D63:E63"/>
    <mergeCell ref="D52:E52"/>
    <mergeCell ref="D53:E53"/>
    <mergeCell ref="D54:E54"/>
    <mergeCell ref="D55:E55"/>
    <mergeCell ref="D56:E56"/>
    <mergeCell ref="D57:E57"/>
    <mergeCell ref="D46:E46"/>
    <mergeCell ref="D47:E47"/>
    <mergeCell ref="D48:E48"/>
    <mergeCell ref="D49:E49"/>
    <mergeCell ref="D50:E50"/>
    <mergeCell ref="D51:E51"/>
    <mergeCell ref="D42:E42"/>
    <mergeCell ref="D43:E43"/>
    <mergeCell ref="D44:E44"/>
    <mergeCell ref="D45:E45"/>
    <mergeCell ref="D34:E34"/>
    <mergeCell ref="D35:E35"/>
    <mergeCell ref="D36:E36"/>
    <mergeCell ref="D37:E37"/>
    <mergeCell ref="D38:E38"/>
    <mergeCell ref="D39:E39"/>
    <mergeCell ref="A1:S6"/>
    <mergeCell ref="D16:E16"/>
    <mergeCell ref="D17:E17"/>
    <mergeCell ref="D18:E18"/>
    <mergeCell ref="D19:E19"/>
    <mergeCell ref="D20:E20"/>
    <mergeCell ref="D21:E21"/>
    <mergeCell ref="T9:T10"/>
    <mergeCell ref="D11:E11"/>
    <mergeCell ref="D12:E12"/>
    <mergeCell ref="D13:E13"/>
    <mergeCell ref="D14:E14"/>
    <mergeCell ref="D15:E15"/>
    <mergeCell ref="N9:N10"/>
    <mergeCell ref="O9:O10"/>
    <mergeCell ref="P9:P10"/>
    <mergeCell ref="Q9:Q10"/>
    <mergeCell ref="R9:R10"/>
    <mergeCell ref="S9:S10"/>
    <mergeCell ref="T181:T183"/>
    <mergeCell ref="A9:A10"/>
    <mergeCell ref="B9:B10"/>
    <mergeCell ref="C9:C10"/>
    <mergeCell ref="D9:E10"/>
    <mergeCell ref="G9:G10"/>
    <mergeCell ref="H9:H10"/>
    <mergeCell ref="I9:K9"/>
    <mergeCell ref="L9:L10"/>
    <mergeCell ref="M9:M10"/>
    <mergeCell ref="D28:E28"/>
    <mergeCell ref="D29:E29"/>
    <mergeCell ref="D30:E30"/>
    <mergeCell ref="D31:E31"/>
    <mergeCell ref="D32:E32"/>
    <mergeCell ref="D33:E33"/>
    <mergeCell ref="D22:E22"/>
    <mergeCell ref="D23:E23"/>
    <mergeCell ref="D24:E24"/>
    <mergeCell ref="D25:E25"/>
    <mergeCell ref="D26:E26"/>
    <mergeCell ref="D27:E27"/>
    <mergeCell ref="D40:E40"/>
    <mergeCell ref="D41:E41"/>
  </mergeCells>
  <pageMargins left="0.7" right="0.7" top="0.75" bottom="0.75" header="0.3" footer="0.3"/>
  <pageSetup orientation="portrait" r:id="rId1"/>
  <ignoredErrors>
    <ignoredError sqref="K16"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Objetivos PMD</vt:lpstr>
      <vt:lpstr>Compromisos PMD</vt:lpstr>
      <vt:lpstr>INDICADORES</vt:lpstr>
      <vt:lpstr>PROGRAMACION</vt:lpstr>
      <vt:lpstr>S.H-INGRESOS</vt:lpstr>
      <vt:lpstr>ESTIMACION DE INGRESOS</vt:lpstr>
      <vt:lpstr>S.H. EGRESOS</vt:lpstr>
      <vt:lpstr>PRESUP.EGRESOS FUENTE FINANCIAM</vt:lpstr>
      <vt:lpstr>plantilla 2018 </vt:lpstr>
      <vt:lpstr>EAPED 6 (a)</vt:lpstr>
      <vt:lpstr>EAPED 6 (b)</vt:lpstr>
      <vt:lpstr>EAPED 6 (c)</vt:lpstr>
      <vt:lpstr>EAPED 6 (d)</vt:lpstr>
      <vt:lpstr>CLASIFIC.ADMINISTRATIVA</vt:lpstr>
      <vt:lpstr>PRES. CLASIF.  PROGRAMATICA</vt:lpstr>
      <vt:lpstr>CLASIFIC.FUNCIONAL DEL GASTO</vt:lpstr>
      <vt:lpstr>PLANTILLA  </vt:lpstr>
      <vt:lpstr> CAT. FUNCION, SUB FUNCION</vt:lpstr>
      <vt:lpstr>CAT FF</vt:lpstr>
      <vt:lpstr>CAT. CLASIFICACIÓN PROGRAMATICA</vt:lpstr>
      <vt:lpstr>'CAT. CLASIFICACIÓN PROGRAMATICA'!Área_de_impresión</vt:lpstr>
      <vt:lpstr>'PLANTILLA  '!Área_de_impresión</vt:lpstr>
      <vt:lpstr>'PRES. CLASIF.  PROGRAMATICA'!Área_de_impresión</vt:lpstr>
      <vt:lpstr>' CAT. FUNCION, SUB FUNCION'!Títulos_a_imprimir</vt:lpstr>
      <vt:lpstr>CLASIFIC.ADMINISTRATIVA!Títulos_a_imprimir</vt:lpstr>
      <vt:lpstr>'CLASIFIC.FUNCIONAL DEL GASTO'!Títulos_a_imprimir</vt:lpstr>
      <vt:lpstr>'Compromisos PMD'!Títulos_a_imprimir</vt:lpstr>
      <vt:lpstr>'EAPED 6 (a)'!Títulos_a_imprimir</vt:lpstr>
      <vt:lpstr>'EAPED 6 (b)'!Títulos_a_imprimir</vt:lpstr>
      <vt:lpstr>'EAPED 6 (c)'!Títulos_a_imprimir</vt:lpstr>
      <vt:lpstr>'ESTIMACION DE INGRESOS'!Títulos_a_imprimir</vt:lpstr>
      <vt:lpstr>INDICADORES!Títulos_a_imprimir</vt:lpstr>
      <vt:lpstr>'Objetivos PMD'!Títulos_a_imprimir</vt:lpstr>
      <vt:lpstr>'PLANTILLA  '!Títulos_a_imprimir</vt:lpstr>
      <vt:lpstr>'PRESUP.EGRESOS FUENTE FINANCIAM'!Títulos_a_imprimir</vt:lpstr>
      <vt:lpstr>PROGRAMACION!Títulos_a_imprimir</vt:lpstr>
      <vt:lpstr>'S.H. EGRESOS'!Títulos_a_imprimir</vt:lpstr>
      <vt:lpstr>'S.H-INGRESOS'!Títulos_a_imprimir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laura.uribe</dc:creator>
  <cp:lastModifiedBy>Tesoreria00</cp:lastModifiedBy>
  <cp:lastPrinted>2017-11-10T19:49:36Z</cp:lastPrinted>
  <dcterms:created xsi:type="dcterms:W3CDTF">2013-09-24T17:23:29Z</dcterms:created>
  <dcterms:modified xsi:type="dcterms:W3CDTF">2018-02-22T16:04:46Z</dcterms:modified>
</cp:coreProperties>
</file>